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AD12" i="1" l="1"/>
  <c r="I7" i="1"/>
  <c r="AC12" i="1"/>
  <c r="AC13" i="1"/>
  <c r="AC14" i="1"/>
  <c r="C7" i="1"/>
  <c r="I9" i="1" l="1"/>
  <c r="AF8" i="1"/>
  <c r="AE10" i="1"/>
  <c r="AE9" i="1"/>
  <c r="AE8" i="1"/>
  <c r="AC8" i="1"/>
  <c r="C8" i="1" s="1"/>
  <c r="D7" i="1" s="1"/>
  <c r="AC9" i="1"/>
  <c r="AC10" i="1"/>
  <c r="AD8" i="1"/>
  <c r="I8" i="1" s="1"/>
  <c r="J7" i="1" l="1"/>
  <c r="J8" i="1"/>
  <c r="D8" i="1"/>
  <c r="I20" i="1"/>
  <c r="C20" i="1" l="1"/>
  <c r="C9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9" i="1" l="1"/>
  <c r="D9" i="1"/>
  <c r="J11" i="4" s="1"/>
  <c r="J20" i="1"/>
  <c r="D20" i="1"/>
  <c r="J14" i="4" l="1"/>
  <c r="J22" i="4" s="1"/>
  <c r="J18" i="4" l="1"/>
</calcChain>
</file>

<file path=xl/sharedStrings.xml><?xml version="1.0" encoding="utf-8"?>
<sst xmlns="http://schemas.openxmlformats.org/spreadsheetml/2006/main" count="119" uniqueCount="55">
  <si>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</si>
  <si>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</si>
  <si>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</si>
  <si>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</si>
  <si>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</si>
  <si>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</si>
  <si>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</si>
  <si>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</si>
  <si>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</si>
  <si>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</si>
  <si>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</si>
  <si>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</si>
  <si>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</si>
  <si>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</si>
  <si>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</si>
  <si>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</si>
  <si>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</si>
  <si>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</si>
  <si>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</si>
  <si>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</si>
  <si>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</si>
  <si>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</si>
  <si>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</si>
  <si>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</si>
  <si>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</si>
  <si>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</si>
  <si>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</si>
  <si>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</si>
  <si>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</si>
  <si>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</si>
  <si>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</si>
  <si>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</si>
  <si>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</si>
  <si>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</si>
  <si>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</si>
  <si>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</si>
  <si>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</si>
  <si>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</si>
  <si>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</si>
  <si>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</si>
  <si>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</si>
  <si>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</si>
  <si>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</si>
  <si>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</si>
  <si>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</si>
  <si>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</si>
  <si>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</si>
  <si>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</si>
  <si>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</si>
  <si>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</si>
  <si>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</si>
  <si>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відділення</t>
  </si>
  <si>
    <t>12 міс</t>
  </si>
  <si>
    <t>в кінці терміну</t>
  </si>
  <si>
    <t>КАЛЬКУЛЯТОР ПО ДЕПОЗИТУ "БЕЗПЕЧНИЙ+"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</si>
</sst>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B1" sqref="B1:N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60" t="s">
        <v>54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5" x14ac:dyDescent="0.35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5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5">
      <c r="A4" s="10"/>
      <c r="B4" s="82" t="s">
        <v>0</v>
      </c>
      <c r="C4" s="82"/>
      <c r="D4" s="82"/>
      <c r="E4" s="82"/>
      <c r="F4" s="82"/>
      <c r="G4" s="11"/>
      <c r="H4" s="84" t="s">
        <v>49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5">
      <c r="A5" s="10"/>
      <c r="B5" s="82" t="s">
        <v>1</v>
      </c>
      <c r="C5" s="82"/>
      <c r="D5" s="82"/>
      <c r="E5" s="82"/>
      <c r="F5" s="82"/>
      <c r="G5" s="11"/>
      <c r="H5" s="78" t="s">
        <v>50</v>
      </c>
      <c r="I5" s="78"/>
      <c r="J5" s="78"/>
      <c r="K5" s="78"/>
      <c r="L5" s="78"/>
      <c r="M5" s="78"/>
      <c r="N5" s="78"/>
      <c r="O5" s="10"/>
      <c r="P5" s="10"/>
      <c r="Q5" s="10"/>
      <c r="R5" s="10"/>
    </row>
    <row r="6" spans="1:18" x14ac:dyDescent="0.35">
      <c r="A6" s="10"/>
      <c r="B6" s="82" t="s">
        <v>3</v>
      </c>
      <c r="C6" s="82"/>
      <c r="D6" s="82"/>
      <c r="E6" s="82"/>
      <c r="F6" s="82"/>
      <c r="G6" s="11"/>
      <c r="H6" s="78">
        <v>50000</v>
      </c>
      <c r="I6" s="78"/>
      <c r="J6" s="78"/>
      <c r="K6" s="78"/>
      <c r="L6" s="78"/>
      <c r="M6" s="78"/>
      <c r="N6" s="78"/>
      <c r="O6" s="10"/>
      <c r="P6" s="10"/>
      <c r="Q6" s="10"/>
      <c r="R6" s="10"/>
    </row>
    <row r="7" spans="1:18" x14ac:dyDescent="0.35">
      <c r="A7" s="10"/>
      <c r="B7" s="82" t="s">
        <v>2</v>
      </c>
      <c r="C7" s="82"/>
      <c r="D7" s="82"/>
      <c r="E7" s="82"/>
      <c r="F7" s="82"/>
      <c r="G7" s="11"/>
      <c r="H7" s="78" t="s">
        <v>27</v>
      </c>
      <c r="I7" s="78"/>
      <c r="J7" s="78"/>
      <c r="K7" s="78"/>
      <c r="L7" s="78"/>
      <c r="M7" s="78"/>
      <c r="N7" s="78"/>
      <c r="O7" s="10"/>
      <c r="P7" s="10"/>
      <c r="Q7" s="29"/>
      <c r="R7" s="10"/>
    </row>
    <row r="8" spans="1:18" ht="18" thickBot="1" x14ac:dyDescent="0.4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4">
      <c r="A9" s="10"/>
      <c r="B9" s="58" t="s">
        <v>22</v>
      </c>
      <c r="C9" s="58"/>
      <c r="D9" s="58"/>
      <c r="E9" s="23"/>
      <c r="F9" s="14">
        <v>50000</v>
      </c>
      <c r="G9" s="24"/>
      <c r="H9" s="86" t="s">
        <v>44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9.7500000000000003E-2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5">
      <c r="A11" s="10"/>
      <c r="B11" s="58" t="s">
        <v>18</v>
      </c>
      <c r="C11" s="58"/>
      <c r="D11" s="58"/>
      <c r="E11" s="13"/>
      <c r="F11" s="14" t="s">
        <v>26</v>
      </c>
      <c r="G11" s="15"/>
      <c r="H11" s="61" t="s">
        <v>42</v>
      </c>
      <c r="I11" s="62"/>
      <c r="J11" s="63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1127.7397260273974</v>
      </c>
      <c r="K11" s="64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4">
      <c r="A12" s="10"/>
      <c r="B12" s="59"/>
      <c r="C12" s="59"/>
      <c r="D12" s="59"/>
      <c r="E12" s="17"/>
      <c r="F12" s="18"/>
      <c r="G12" s="15"/>
      <c r="H12" s="61"/>
      <c r="I12" s="62"/>
      <c r="J12" s="65"/>
      <c r="K12" s="66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58" t="s">
        <v>41</v>
      </c>
      <c r="C13" s="58"/>
      <c r="D13" s="58"/>
      <c r="E13" s="13"/>
      <c r="F13" s="14" t="s">
        <v>51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59"/>
      <c r="C14" s="59"/>
      <c r="D14" s="59"/>
      <c r="E14" s="17"/>
      <c r="F14" s="18"/>
      <c r="G14" s="15"/>
      <c r="H14" s="67" t="s">
        <v>43</v>
      </c>
      <c r="I14" s="68"/>
      <c r="J14" s="69">
        <f>J11-(J11*19.5%)</f>
        <v>907.83047945205487</v>
      </c>
      <c r="K14" s="70"/>
      <c r="L14" s="75"/>
      <c r="M14" s="76"/>
      <c r="N14" s="76"/>
      <c r="O14" s="10"/>
      <c r="P14" s="10"/>
      <c r="Q14" s="10"/>
      <c r="R14" s="10"/>
    </row>
    <row r="15" spans="1:18" ht="14.25" customHeight="1" x14ac:dyDescent="0.35">
      <c r="A15" s="10"/>
      <c r="B15" s="58" t="s">
        <v>15</v>
      </c>
      <c r="C15" s="58"/>
      <c r="D15" s="58"/>
      <c r="E15" s="13"/>
      <c r="F15" s="14" t="s">
        <v>27</v>
      </c>
      <c r="G15" s="15"/>
      <c r="H15" s="67"/>
      <c r="I15" s="68"/>
      <c r="J15" s="71"/>
      <c r="K15" s="72"/>
      <c r="L15" s="76"/>
      <c r="M15" s="76"/>
      <c r="N15" s="76"/>
      <c r="O15" s="10"/>
      <c r="P15" s="10"/>
      <c r="Q15" s="10"/>
      <c r="R15" s="10"/>
    </row>
    <row r="16" spans="1:18" ht="5.25" customHeight="1" thickBot="1" x14ac:dyDescent="0.4">
      <c r="A16" s="10"/>
      <c r="B16" s="59"/>
      <c r="C16" s="59"/>
      <c r="D16" s="59"/>
      <c r="E16" s="17"/>
      <c r="F16" s="18"/>
      <c r="G16" s="15"/>
      <c r="H16" s="67"/>
      <c r="I16" s="68"/>
      <c r="J16" s="73"/>
      <c r="K16" s="74"/>
      <c r="L16" s="76"/>
      <c r="M16" s="76"/>
      <c r="N16" s="76"/>
      <c r="O16" s="10"/>
      <c r="P16" s="10"/>
      <c r="Q16" s="10"/>
      <c r="R16" s="10"/>
    </row>
    <row r="17" spans="1:18" ht="15.5" thickBot="1" x14ac:dyDescent="0.4">
      <c r="A17" s="10"/>
      <c r="B17" s="57" t="s">
        <v>0</v>
      </c>
      <c r="C17" s="57"/>
      <c r="D17" s="57"/>
      <c r="E17" s="13"/>
      <c r="F17" s="14" t="s">
        <v>53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59"/>
      <c r="C18" s="59"/>
      <c r="D18" s="59"/>
      <c r="E18" s="17"/>
      <c r="F18" s="18"/>
      <c r="G18" s="15"/>
      <c r="H18" s="67" t="s">
        <v>45</v>
      </c>
      <c r="I18" s="68"/>
      <c r="J18" s="69">
        <f>J11-J14</f>
        <v>219.90924657534254</v>
      </c>
      <c r="K18" s="70"/>
      <c r="L18" s="77"/>
      <c r="M18" s="77"/>
      <c r="N18" s="77"/>
      <c r="O18" s="10"/>
      <c r="P18" s="10"/>
      <c r="Q18" s="10"/>
      <c r="R18" s="10"/>
    </row>
    <row r="19" spans="1:18" x14ac:dyDescent="0.35">
      <c r="A19" s="10"/>
      <c r="B19" s="57" t="s">
        <v>19</v>
      </c>
      <c r="C19" s="57"/>
      <c r="D19" s="57"/>
      <c r="E19" s="13"/>
      <c r="F19" s="14">
        <v>3</v>
      </c>
      <c r="G19" s="15"/>
      <c r="H19" s="67"/>
      <c r="I19" s="68"/>
      <c r="J19" s="71"/>
      <c r="K19" s="72"/>
      <c r="L19" s="77"/>
      <c r="M19" s="77"/>
      <c r="N19" s="77"/>
      <c r="O19" s="10"/>
      <c r="P19" s="10"/>
      <c r="Q19" s="10"/>
      <c r="R19" s="10"/>
    </row>
    <row r="20" spans="1:18" ht="5.25" customHeight="1" thickBot="1" x14ac:dyDescent="0.4">
      <c r="A20" s="10"/>
      <c r="B20" s="59"/>
      <c r="C20" s="59"/>
      <c r="D20" s="59"/>
      <c r="E20" s="17"/>
      <c r="F20" s="18"/>
      <c r="G20" s="15"/>
      <c r="H20" s="67"/>
      <c r="I20" s="68"/>
      <c r="J20" s="73"/>
      <c r="K20" s="74"/>
      <c r="L20" s="77"/>
      <c r="M20" s="77"/>
      <c r="N20" s="77"/>
      <c r="O20" s="10"/>
      <c r="P20" s="10"/>
      <c r="Q20" s="10"/>
      <c r="R20" s="10"/>
    </row>
    <row r="21" spans="1:18" ht="16" thickBot="1" x14ac:dyDescent="0.4">
      <c r="A21" s="10"/>
      <c r="B21" s="57" t="s">
        <v>14</v>
      </c>
      <c r="C21" s="57"/>
      <c r="D21" s="57"/>
      <c r="E21" s="13"/>
      <c r="F21" s="21">
        <v>44308</v>
      </c>
      <c r="G21" s="15"/>
      <c r="H21" s="50"/>
      <c r="I21" s="50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51" t="s">
        <v>46</v>
      </c>
      <c r="I22" s="51"/>
      <c r="J22" s="52">
        <f>((J14/F9)/VLOOKUP(F19,Лист1!T6:W24,4,0)*Лист1!W18)</f>
        <v>7.2825961538461548E-2</v>
      </c>
      <c r="K22" s="53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54" t="s">
        <v>47</v>
      </c>
      <c r="I24" s="54"/>
      <c r="J24" s="55">
        <v>0</v>
      </c>
      <c r="K24" s="56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47" t="s">
        <v>48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10"/>
      <c r="P26" s="10"/>
      <c r="Q26" s="10"/>
      <c r="R26" s="10"/>
    </row>
    <row r="27" spans="1:18" x14ac:dyDescent="0.35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9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"3,6,12"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D13" sqref="AD13"/>
    </sheetView>
  </sheetViews>
  <sheetFormatPr defaultRowHeight="14.5" outlineLevelCol="1" x14ac:dyDescent="0.35"/>
  <cols>
    <col min="1" max="1" width="30.08984375" customWidth="1"/>
    <col min="2" max="2" width="4.36328125" customWidth="1" outlineLevel="1"/>
    <col min="3" max="3" width="11.90625" customWidth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5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5">
      <c r="A3" s="98"/>
      <c r="B3" s="106"/>
      <c r="C3" s="95" t="s">
        <v>39</v>
      </c>
      <c r="D3" s="95"/>
      <c r="E3" s="95"/>
      <c r="F3" s="95"/>
      <c r="G3" s="95"/>
      <c r="H3" s="95"/>
      <c r="I3" s="95" t="s">
        <v>40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5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5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44308</v>
      </c>
      <c r="X5" s="44"/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44338</v>
      </c>
      <c r="V6">
        <f>U6-U5</f>
        <v>30</v>
      </c>
      <c r="W6">
        <f>V6-V5</f>
        <v>30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5">
      <c r="A7" s="2" t="s">
        <v>36</v>
      </c>
      <c r="B7" s="2">
        <v>3</v>
      </c>
      <c r="C7" s="3">
        <f>IF(Калькулятор!$F$9&gt;=100000,AC15,AA11)</f>
        <v>9.7500000000000003E-2</v>
      </c>
      <c r="D7" s="5">
        <f>(Калькулятор!$F$9*Лист1!C8/365*(W8-2))</f>
        <v>1127.7397260273974</v>
      </c>
      <c r="E7" s="3"/>
      <c r="F7" s="5"/>
      <c r="G7" s="3"/>
      <c r="H7" s="5"/>
      <c r="I7" s="3">
        <f>IF(Калькулятор!$F$9&gt;=100000,AD15,AB11)</f>
        <v>9.5000000000000001E-2</v>
      </c>
      <c r="J7" s="9">
        <f>(Калькулятор!$F$9*Лист1!I8/365*(W8-2))</f>
        <v>1097.2602739726026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44369</v>
      </c>
      <c r="V7">
        <f t="shared" ref="V7:V29" si="1">U7-U6</f>
        <v>31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5">
      <c r="A8" s="2" t="s">
        <v>37</v>
      </c>
      <c r="B8" s="2">
        <v>6</v>
      </c>
      <c r="C8" s="3">
        <f>IF(Калькулятор!$F$9&gt;=100000,AC8,AA8)</f>
        <v>9.2499999999999999E-2</v>
      </c>
      <c r="D8" s="5">
        <f>(Калькулятор!$F$9*Лист1!C8/365*(W11-2))</f>
        <v>2293.4931506849316</v>
      </c>
      <c r="E8" s="3"/>
      <c r="F8" s="5"/>
      <c r="G8" s="3"/>
      <c r="H8" s="5"/>
      <c r="I8" s="3">
        <f>IF(Калькулятор!$F$9&gt;=100000,AD8,AB8)</f>
        <v>0.09</v>
      </c>
      <c r="J8" s="5">
        <f>(Калькулятор!$F$9*Лист1!I8/365*(W11-2))</f>
        <v>2231.5068493150684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44399</v>
      </c>
      <c r="V8">
        <f t="shared" si="1"/>
        <v>30</v>
      </c>
      <c r="W8">
        <f>SUM(V6:V8)</f>
        <v>91</v>
      </c>
      <c r="Z8" s="33">
        <v>6</v>
      </c>
      <c r="AA8" s="3">
        <v>9.2499999999999999E-2</v>
      </c>
      <c r="AB8" s="3">
        <v>0.09</v>
      </c>
      <c r="AC8" s="32">
        <f>IF(Калькулятор!$F$9&gt;=500000,AE8,AC12)</f>
        <v>9.2499999999999999E-2</v>
      </c>
      <c r="AD8" s="32">
        <f>IF(Калькулятор!$F$9&gt;=500000,AF8,AD12)</f>
        <v>0.09</v>
      </c>
      <c r="AE8" s="32">
        <f>AA8</f>
        <v>9.2499999999999999E-2</v>
      </c>
      <c r="AF8" s="32">
        <f>AB8</f>
        <v>0.09</v>
      </c>
    </row>
    <row r="9" spans="1:32" x14ac:dyDescent="0.35">
      <c r="A9" s="2" t="s">
        <v>52</v>
      </c>
      <c r="B9" s="2">
        <v>12</v>
      </c>
      <c r="C9" s="3">
        <f>IF(Калькулятор!$F$9&gt;=100000,AC10,AA10)</f>
        <v>0.1</v>
      </c>
      <c r="D9" s="5">
        <f>(Калькулятор!$F$9*Лист1!C9/365*(W18-2))</f>
        <v>4972.6027397260277</v>
      </c>
      <c r="E9" s="3"/>
      <c r="F9" s="5"/>
      <c r="G9" s="3"/>
      <c r="H9" s="5"/>
      <c r="I9" s="3">
        <f>IF(Калькулятор!$F$9&gt;=100000,AD10,AB10)</f>
        <v>9.7500000000000003E-2</v>
      </c>
      <c r="J9" s="9">
        <f>(Калькулятор!$F$9*Лист1!I9/365*(W18-2))</f>
        <v>4848.2876712328771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44430</v>
      </c>
      <c r="V9">
        <f t="shared" si="1"/>
        <v>31</v>
      </c>
      <c r="Z9" s="33">
        <v>9</v>
      </c>
      <c r="AA9" s="3">
        <v>9.2499999999999999E-2</v>
      </c>
      <c r="AB9" s="3">
        <v>0.09</v>
      </c>
      <c r="AC9" s="32">
        <f>IF(Калькулятор!$F$9&gt;=500000,AE9,AC13)</f>
        <v>9.2499999999999999E-2</v>
      </c>
      <c r="AD9" s="32"/>
      <c r="AE9" s="32">
        <f>AA9</f>
        <v>9.2499999999999999E-2</v>
      </c>
      <c r="AF9" s="32"/>
    </row>
    <row r="10" spans="1:32" x14ac:dyDescent="0.35">
      <c r="A10" s="2"/>
      <c r="B10" s="2"/>
      <c r="C10" s="3"/>
      <c r="D10" s="5"/>
      <c r="E10" s="3"/>
      <c r="F10" s="5"/>
      <c r="G10" s="3"/>
      <c r="H10" s="5"/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44461</v>
      </c>
      <c r="V10">
        <f t="shared" si="1"/>
        <v>31</v>
      </c>
      <c r="Z10" s="33">
        <v>12</v>
      </c>
      <c r="AA10" s="3">
        <v>0.1</v>
      </c>
      <c r="AB10" s="3">
        <v>9.7500000000000003E-2</v>
      </c>
      <c r="AC10" s="32">
        <f>IF(Калькулятор!$F$9&gt;=500000,AE10,AC14)</f>
        <v>0.1</v>
      </c>
      <c r="AD10" s="32">
        <v>9.7500000000000003E-2</v>
      </c>
      <c r="AE10" s="32">
        <f>AA10</f>
        <v>0.1</v>
      </c>
      <c r="AF10" s="32">
        <v>9.7500000000000003E-2</v>
      </c>
    </row>
    <row r="11" spans="1:32" x14ac:dyDescent="0.35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44491</v>
      </c>
      <c r="V11">
        <f t="shared" si="1"/>
        <v>30</v>
      </c>
      <c r="W11">
        <f>SUM(V6:V11)</f>
        <v>183</v>
      </c>
      <c r="Z11" s="45">
        <v>3</v>
      </c>
      <c r="AA11" s="46">
        <v>9.7500000000000003E-2</v>
      </c>
      <c r="AB11" s="46">
        <v>9.5000000000000001E-2</v>
      </c>
      <c r="AC11" s="90" t="s">
        <v>29</v>
      </c>
      <c r="AD11" s="90"/>
    </row>
    <row r="12" spans="1:32" ht="15" customHeight="1" x14ac:dyDescent="0.3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44522</v>
      </c>
      <c r="V12">
        <f>U12-U11</f>
        <v>31</v>
      </c>
      <c r="AC12" s="32">
        <f>AA8</f>
        <v>9.2499999999999999E-2</v>
      </c>
      <c r="AD12" s="32">
        <f>AB8</f>
        <v>0.09</v>
      </c>
      <c r="AE12" s="32"/>
      <c r="AF12" s="32"/>
    </row>
    <row r="13" spans="1:32" x14ac:dyDescent="0.35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44552</v>
      </c>
      <c r="V13">
        <f t="shared" si="1"/>
        <v>30</v>
      </c>
      <c r="AC13" s="32">
        <f>AA9</f>
        <v>9.2499999999999999E-2</v>
      </c>
      <c r="AD13" s="32"/>
      <c r="AE13" s="32"/>
      <c r="AF13" s="32"/>
    </row>
    <row r="14" spans="1:32" x14ac:dyDescent="0.35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44583</v>
      </c>
      <c r="V14">
        <f t="shared" si="1"/>
        <v>31</v>
      </c>
      <c r="W14">
        <f>SUM(V6:V14)</f>
        <v>275</v>
      </c>
      <c r="AC14" s="32">
        <f>AA10</f>
        <v>0.1</v>
      </c>
      <c r="AD14" s="32"/>
      <c r="AE14" s="32"/>
      <c r="AF14" s="32"/>
    </row>
    <row r="15" spans="1:32" x14ac:dyDescent="0.35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44614</v>
      </c>
      <c r="Z15">
        <v>3</v>
      </c>
      <c r="AC15" s="32">
        <v>9.7500000000000003E-2</v>
      </c>
      <c r="AD15" s="32">
        <v>9.5000000000000001E-2</v>
      </c>
      <c r="AE15" s="31"/>
      <c r="AF15" s="31"/>
    </row>
    <row r="16" spans="1:32" x14ac:dyDescent="0.35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2"/>
        <v>44642</v>
      </c>
      <c r="V16">
        <f>U16-U14</f>
        <v>59</v>
      </c>
    </row>
    <row r="17" spans="1:23" ht="29" x14ac:dyDescent="0.35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44673</v>
      </c>
      <c r="V17">
        <f t="shared" si="1"/>
        <v>31</v>
      </c>
      <c r="W17">
        <f>SUM(V6:V17)</f>
        <v>365</v>
      </c>
    </row>
    <row r="18" spans="1:23" x14ac:dyDescent="0.35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44703</v>
      </c>
      <c r="V18">
        <f t="shared" si="1"/>
        <v>30</v>
      </c>
      <c r="W18">
        <f>SUM(V6:V17)</f>
        <v>365</v>
      </c>
    </row>
    <row r="19" spans="1:23" x14ac:dyDescent="0.35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44734</v>
      </c>
      <c r="V19">
        <f t="shared" si="1"/>
        <v>31</v>
      </c>
    </row>
    <row r="20" spans="1:23" x14ac:dyDescent="0.35">
      <c r="A20" s="2" t="s">
        <v>37</v>
      </c>
      <c r="B20" s="2">
        <v>6</v>
      </c>
      <c r="C20" s="3">
        <f>AA8+0.5%</f>
        <v>9.7500000000000003E-2</v>
      </c>
      <c r="D20" s="5">
        <f>Калькулятор!$F$9*Лист1!C20/365*(W11-2)</f>
        <v>2417.4657534246576</v>
      </c>
      <c r="E20" s="3"/>
      <c r="F20" s="5"/>
      <c r="G20" s="3"/>
      <c r="H20" s="5"/>
      <c r="I20" s="3">
        <f>AB8+0.5%</f>
        <v>9.5000000000000001E-2</v>
      </c>
      <c r="J20" s="5">
        <f>(Калькулятор!$F$9*Лист1!I20/365*(W11-2))</f>
        <v>2355.4794520547944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44764</v>
      </c>
      <c r="V20">
        <f t="shared" si="1"/>
        <v>30</v>
      </c>
    </row>
    <row r="21" spans="1:23" x14ac:dyDescent="0.35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44795</v>
      </c>
      <c r="V21">
        <f t="shared" si="1"/>
        <v>31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44826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44856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2"/>
        <v>44887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2"/>
        <v>44917</v>
      </c>
      <c r="V25">
        <f t="shared" si="1"/>
        <v>30</v>
      </c>
    </row>
    <row r="26" spans="1:23" x14ac:dyDescent="0.35">
      <c r="T26">
        <v>21</v>
      </c>
      <c r="U26" s="1">
        <f t="shared" si="2"/>
        <v>44948</v>
      </c>
      <c r="V26">
        <f t="shared" si="1"/>
        <v>31</v>
      </c>
    </row>
    <row r="27" spans="1:23" x14ac:dyDescent="0.35">
      <c r="T27">
        <v>22</v>
      </c>
      <c r="U27" s="1">
        <f t="shared" si="2"/>
        <v>44979</v>
      </c>
      <c r="V27">
        <f t="shared" si="1"/>
        <v>31</v>
      </c>
    </row>
    <row r="28" spans="1:23" x14ac:dyDescent="0.35">
      <c r="T28">
        <v>23</v>
      </c>
      <c r="U28" s="1">
        <f t="shared" si="2"/>
        <v>45007</v>
      </c>
      <c r="V28">
        <f t="shared" si="1"/>
        <v>28</v>
      </c>
    </row>
    <row r="29" spans="1:23" x14ac:dyDescent="0.35">
      <c r="T29">
        <v>24</v>
      </c>
      <c r="U29" s="1">
        <f t="shared" si="2"/>
        <v>45038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2021-04-24T09:31:35Z</dcterms:modified>
</cp:coreProperties>
</file>