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16663" windowHeight="9463"/>
  </bookViews>
  <sheets>
    <sheet name="Калькулятор" sheetId="4" r:id="rId1"/>
    <sheet name="r" sheetId="5" state="hidden" r:id="rId2"/>
    <sheet name="Тарифи" sheetId="6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J23" i="4"/>
  <c r="AL13" i="5" l="1"/>
  <c r="AK13" i="5"/>
  <c r="AJ13" i="5"/>
  <c r="AI13" i="5"/>
  <c r="AH13" i="5"/>
  <c r="O12" i="5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N12" i="5"/>
  <c r="AG15" i="5"/>
  <c r="N85" i="6"/>
  <c r="M85" i="6"/>
  <c r="N84" i="6"/>
  <c r="M84" i="6"/>
  <c r="N83" i="6"/>
  <c r="M83" i="6"/>
  <c r="L83" i="6"/>
  <c r="L84" i="6" s="1"/>
  <c r="L85" i="6" s="1"/>
  <c r="J83" i="6"/>
  <c r="J84" i="6" s="1"/>
  <c r="J85" i="6" s="1"/>
  <c r="N80" i="6"/>
  <c r="M80" i="6"/>
  <c r="N79" i="6"/>
  <c r="M79" i="6"/>
  <c r="N78" i="6"/>
  <c r="M78" i="6"/>
  <c r="L78" i="6"/>
  <c r="L79" i="6" s="1"/>
  <c r="L80" i="6" s="1"/>
  <c r="J78" i="6"/>
  <c r="J79" i="6" s="1"/>
  <c r="J80" i="6" s="1"/>
  <c r="A82" i="6"/>
  <c r="F82" i="6" s="1"/>
  <c r="A77" i="6"/>
  <c r="A78" i="6" s="1"/>
  <c r="A72" i="6"/>
  <c r="F72" i="6" s="1"/>
  <c r="A67" i="6"/>
  <c r="A68" i="6" s="1"/>
  <c r="N75" i="6"/>
  <c r="N74" i="6"/>
  <c r="N73" i="6"/>
  <c r="M75" i="6"/>
  <c r="M74" i="6"/>
  <c r="M73" i="6"/>
  <c r="N70" i="6"/>
  <c r="N69" i="6"/>
  <c r="N68" i="6"/>
  <c r="M70" i="6"/>
  <c r="M69" i="6"/>
  <c r="M68" i="6"/>
  <c r="O45" i="6"/>
  <c r="N45" i="6"/>
  <c r="M45" i="6"/>
  <c r="O44" i="6"/>
  <c r="N44" i="6"/>
  <c r="M44" i="6"/>
  <c r="O43" i="6"/>
  <c r="N43" i="6"/>
  <c r="M43" i="6"/>
  <c r="L43" i="6"/>
  <c r="L44" i="6" s="1"/>
  <c r="L45" i="6" s="1"/>
  <c r="M40" i="6"/>
  <c r="M39" i="6"/>
  <c r="O38" i="6"/>
  <c r="O39" i="6" s="1"/>
  <c r="O40" i="6" s="1"/>
  <c r="M38" i="6"/>
  <c r="L38" i="6"/>
  <c r="L39" i="6" s="1"/>
  <c r="L40" i="6" s="1"/>
  <c r="N40" i="6"/>
  <c r="J37" i="6"/>
  <c r="H37" i="6"/>
  <c r="L73" i="6"/>
  <c r="L74" i="6" s="1"/>
  <c r="L75" i="6" s="1"/>
  <c r="J73" i="6"/>
  <c r="J74" i="6" s="1"/>
  <c r="J75" i="6" s="1"/>
  <c r="L68" i="6"/>
  <c r="L69" i="6" s="1"/>
  <c r="L70" i="6" s="1"/>
  <c r="J68" i="6"/>
  <c r="J69" i="6" s="1"/>
  <c r="J70" i="6" s="1"/>
  <c r="A83" i="6" l="1"/>
  <c r="A79" i="6"/>
  <c r="F78" i="6"/>
  <c r="F77" i="6"/>
  <c r="A73" i="6"/>
  <c r="F68" i="6"/>
  <c r="A69" i="6"/>
  <c r="F67" i="6"/>
  <c r="N38" i="6"/>
  <c r="N39" i="6"/>
  <c r="B4" i="5"/>
  <c r="A62" i="6"/>
  <c r="A63" i="6" s="1"/>
  <c r="A57" i="6"/>
  <c r="A58" i="6" s="1"/>
  <c r="T17" i="5"/>
  <c r="X13" i="5" s="1"/>
  <c r="F16" i="4" s="1"/>
  <c r="T16" i="5"/>
  <c r="T15" i="5"/>
  <c r="T14" i="5"/>
  <c r="P17" i="5"/>
  <c r="A3" i="5"/>
  <c r="O20" i="6"/>
  <c r="O19" i="6"/>
  <c r="O18" i="6"/>
  <c r="N20" i="6"/>
  <c r="N19" i="6"/>
  <c r="N18" i="6"/>
  <c r="M20" i="6"/>
  <c r="M19" i="6"/>
  <c r="M18" i="6"/>
  <c r="A84" i="6" l="1"/>
  <c r="F83" i="6"/>
  <c r="F79" i="6"/>
  <c r="A80" i="6"/>
  <c r="F80" i="6" s="1"/>
  <c r="A74" i="6"/>
  <c r="F73" i="6"/>
  <c r="A70" i="6"/>
  <c r="F70" i="6" s="1"/>
  <c r="F69" i="6"/>
  <c r="F63" i="6"/>
  <c r="A64" i="6"/>
  <c r="F62" i="6"/>
  <c r="F58" i="6"/>
  <c r="A59" i="6"/>
  <c r="F57" i="6"/>
  <c r="N15" i="6"/>
  <c r="M13" i="6"/>
  <c r="J12" i="6"/>
  <c r="H12" i="6"/>
  <c r="A85" i="6" l="1"/>
  <c r="F85" i="6" s="1"/>
  <c r="F84" i="6"/>
  <c r="A75" i="6"/>
  <c r="F75" i="6" s="1"/>
  <c r="F74" i="6"/>
  <c r="M15" i="6"/>
  <c r="A65" i="6"/>
  <c r="F65" i="6" s="1"/>
  <c r="F64" i="6"/>
  <c r="A60" i="6"/>
  <c r="F60" i="6" s="1"/>
  <c r="F59" i="6"/>
  <c r="M14" i="6"/>
  <c r="N13" i="6"/>
  <c r="N14" i="6"/>
  <c r="E2" i="5"/>
  <c r="E1" i="5"/>
  <c r="E3" i="5"/>
  <c r="B5" i="5"/>
  <c r="Q17" i="5"/>
  <c r="P16" i="5"/>
  <c r="Q16" i="5" s="1"/>
  <c r="P15" i="5"/>
  <c r="Q15" i="5" s="1"/>
  <c r="W13" i="5" s="1"/>
  <c r="P14" i="5"/>
  <c r="Q14" i="5" s="1"/>
  <c r="AM13" i="5" l="1"/>
  <c r="AG13" i="5"/>
  <c r="V13" i="5"/>
  <c r="J53" i="6"/>
  <c r="J54" i="6" s="1"/>
  <c r="J55" i="6" s="1"/>
  <c r="A52" i="6"/>
  <c r="A53" i="6" s="1"/>
  <c r="F53" i="6" s="1"/>
  <c r="O47" i="6"/>
  <c r="O48" i="6" s="1"/>
  <c r="O49" i="6" s="1"/>
  <c r="O50" i="6" s="1"/>
  <c r="N47" i="6"/>
  <c r="N48" i="6" s="1"/>
  <c r="N49" i="6" s="1"/>
  <c r="N50" i="6" s="1"/>
  <c r="M47" i="6"/>
  <c r="M48" i="6" s="1"/>
  <c r="M49" i="6" s="1"/>
  <c r="M50" i="6" s="1"/>
  <c r="L47" i="6"/>
  <c r="L48" i="6" s="1"/>
  <c r="L49" i="6" s="1"/>
  <c r="L50" i="6" s="1"/>
  <c r="J47" i="6"/>
  <c r="J48" i="6" s="1"/>
  <c r="J49" i="6" s="1"/>
  <c r="J50" i="6" s="1"/>
  <c r="H47" i="6"/>
  <c r="H48" i="6" s="1"/>
  <c r="H49" i="6" s="1"/>
  <c r="H50" i="6" s="1"/>
  <c r="A47" i="6"/>
  <c r="F47" i="6" s="1"/>
  <c r="J43" i="6"/>
  <c r="J44" i="6" s="1"/>
  <c r="J45" i="6" s="1"/>
  <c r="H43" i="6"/>
  <c r="H44" i="6" s="1"/>
  <c r="H45" i="6" s="1"/>
  <c r="A42" i="6"/>
  <c r="A43" i="6" s="1"/>
  <c r="F43" i="6" s="1"/>
  <c r="J38" i="6"/>
  <c r="J39" i="6" s="1"/>
  <c r="J40" i="6" s="1"/>
  <c r="H38" i="6"/>
  <c r="H39" i="6" s="1"/>
  <c r="H40" i="6" s="1"/>
  <c r="A37" i="6"/>
  <c r="F37" i="6" s="1"/>
  <c r="L33" i="6"/>
  <c r="L34" i="6" s="1"/>
  <c r="L35" i="6" s="1"/>
  <c r="J33" i="6"/>
  <c r="J34" i="6" s="1"/>
  <c r="J35" i="6" s="1"/>
  <c r="H33" i="6"/>
  <c r="H34" i="6" s="1"/>
  <c r="H35" i="6" s="1"/>
  <c r="A32" i="6"/>
  <c r="A33" i="6" s="1"/>
  <c r="F33" i="6" s="1"/>
  <c r="B1" i="4"/>
  <c r="A27" i="6"/>
  <c r="F27" i="6" s="1"/>
  <c r="O22" i="6"/>
  <c r="O23" i="6" s="1"/>
  <c r="O24" i="6" s="1"/>
  <c r="O25" i="6" s="1"/>
  <c r="N22" i="6"/>
  <c r="N23" i="6" s="1"/>
  <c r="N24" i="6" s="1"/>
  <c r="N25" i="6" s="1"/>
  <c r="M22" i="6"/>
  <c r="M23" i="6" s="1"/>
  <c r="M24" i="6" s="1"/>
  <c r="M25" i="6" s="1"/>
  <c r="L22" i="6"/>
  <c r="L23" i="6" s="1"/>
  <c r="L24" i="6" s="1"/>
  <c r="L25" i="6" s="1"/>
  <c r="J22" i="6"/>
  <c r="J23" i="6" s="1"/>
  <c r="J24" i="6" s="1"/>
  <c r="J25" i="6" s="1"/>
  <c r="H22" i="6"/>
  <c r="H23" i="6" s="1"/>
  <c r="H24" i="6" s="1"/>
  <c r="H25" i="6" s="1"/>
  <c r="A22" i="6"/>
  <c r="F22" i="6" s="1"/>
  <c r="L18" i="6"/>
  <c r="L19" i="6" s="1"/>
  <c r="L20" i="6" s="1"/>
  <c r="J18" i="6"/>
  <c r="J19" i="6" s="1"/>
  <c r="J20" i="6" s="1"/>
  <c r="A17" i="6"/>
  <c r="F17" i="6" s="1"/>
  <c r="I5" i="6"/>
  <c r="J5" i="6" s="1"/>
  <c r="K5" i="6" s="1"/>
  <c r="L5" i="6" s="1"/>
  <c r="M5" i="6" s="1"/>
  <c r="N5" i="6" s="1"/>
  <c r="O5" i="6" s="1"/>
  <c r="P5" i="6" s="1"/>
  <c r="O13" i="6"/>
  <c r="O14" i="6" s="1"/>
  <c r="O15" i="6" s="1"/>
  <c r="L13" i="6"/>
  <c r="L14" i="6" s="1"/>
  <c r="L15" i="6" s="1"/>
  <c r="J13" i="6"/>
  <c r="J14" i="6" s="1"/>
  <c r="J15" i="6" s="1"/>
  <c r="H13" i="6"/>
  <c r="H14" i="6" s="1"/>
  <c r="H15" i="6" s="1"/>
  <c r="A12" i="6"/>
  <c r="A13" i="6" s="1"/>
  <c r="F13" i="6" s="1"/>
  <c r="L8" i="6"/>
  <c r="L9" i="6" s="1"/>
  <c r="L10" i="6" s="1"/>
  <c r="J8" i="6"/>
  <c r="J9" i="6" s="1"/>
  <c r="J10" i="6" s="1"/>
  <c r="H8" i="6"/>
  <c r="H9" i="6" s="1"/>
  <c r="H10" i="6" s="1"/>
  <c r="A7" i="6"/>
  <c r="A8" i="6" s="1"/>
  <c r="A9" i="6" s="1"/>
  <c r="A10" i="6" s="1"/>
  <c r="F10" i="6" s="1"/>
  <c r="P4" i="5"/>
  <c r="P5" i="5" s="1"/>
  <c r="P6" i="5" s="1"/>
  <c r="P7" i="5" s="1"/>
  <c r="P8" i="5" s="1"/>
  <c r="P9" i="5" s="1"/>
  <c r="P10" i="5" s="1"/>
  <c r="P11" i="5" s="1"/>
  <c r="A5" i="5"/>
  <c r="A6" i="5" s="1"/>
  <c r="C6" i="5" l="1"/>
  <c r="F32" i="6"/>
  <c r="F7" i="6"/>
  <c r="F8" i="6"/>
  <c r="F9" i="6"/>
  <c r="F42" i="6"/>
  <c r="F12" i="6"/>
  <c r="F52" i="6"/>
  <c r="A44" i="6"/>
  <c r="F44" i="6" s="1"/>
  <c r="A54" i="6"/>
  <c r="F54" i="6" s="1"/>
  <c r="A34" i="6"/>
  <c r="F34" i="6" s="1"/>
  <c r="A38" i="6"/>
  <c r="F38" i="6" s="1"/>
  <c r="A48" i="6"/>
  <c r="F48" i="6" s="1"/>
  <c r="C5" i="5"/>
  <c r="A28" i="6"/>
  <c r="F28" i="6" s="1"/>
  <c r="A23" i="6"/>
  <c r="F23" i="6" s="1"/>
  <c r="A18" i="6"/>
  <c r="F18" i="6" s="1"/>
  <c r="A14" i="6"/>
  <c r="F14" i="6" s="1"/>
  <c r="G3" i="5"/>
  <c r="G4" i="5" s="1"/>
  <c r="B6" i="5" s="1"/>
  <c r="A7" i="5"/>
  <c r="C7" i="5" s="1"/>
  <c r="A49" i="6" l="1"/>
  <c r="F49" i="6" s="1"/>
  <c r="A39" i="6"/>
  <c r="F39" i="6" s="1"/>
  <c r="A35" i="6"/>
  <c r="F35" i="6" s="1"/>
  <c r="A55" i="6"/>
  <c r="F55" i="6" s="1"/>
  <c r="A45" i="6"/>
  <c r="F45" i="6" s="1"/>
  <c r="A29" i="6"/>
  <c r="F29" i="6" s="1"/>
  <c r="A24" i="6"/>
  <c r="F24" i="6" s="1"/>
  <c r="A19" i="6"/>
  <c r="F19" i="6" s="1"/>
  <c r="A15" i="6"/>
  <c r="F15" i="6" s="1"/>
  <c r="B7" i="5"/>
  <c r="A8" i="5"/>
  <c r="D196" i="5" l="1"/>
  <c r="D406" i="5"/>
  <c r="D725" i="5"/>
  <c r="D79" i="5"/>
  <c r="D610" i="5"/>
  <c r="D258" i="5"/>
  <c r="D526" i="5"/>
  <c r="D674" i="5"/>
  <c r="D400" i="5"/>
  <c r="D808" i="5"/>
  <c r="D186" i="5"/>
  <c r="D313" i="5"/>
  <c r="D791" i="5"/>
  <c r="D760" i="5"/>
  <c r="D997" i="5"/>
  <c r="D1027" i="5"/>
  <c r="D181" i="5"/>
  <c r="D604" i="5"/>
  <c r="D149" i="5"/>
  <c r="D664" i="5"/>
  <c r="D918" i="5"/>
  <c r="D947" i="5"/>
  <c r="D1061" i="5"/>
  <c r="D430" i="5"/>
  <c r="D67" i="5"/>
  <c r="D120" i="5"/>
  <c r="D494" i="5"/>
  <c r="D585" i="5"/>
  <c r="D97" i="5"/>
  <c r="D54" i="5"/>
  <c r="D552" i="5"/>
  <c r="D102" i="5"/>
  <c r="D563" i="5"/>
  <c r="D320" i="5"/>
  <c r="D442" i="5"/>
  <c r="D268" i="5"/>
  <c r="D916" i="5"/>
  <c r="D459" i="5"/>
  <c r="D520" i="5"/>
  <c r="D1000" i="5"/>
  <c r="D247" i="5"/>
  <c r="D945" i="5"/>
  <c r="D125" i="5"/>
  <c r="D70" i="5"/>
  <c r="D478" i="5"/>
  <c r="D208" i="5"/>
  <c r="D448" i="5"/>
  <c r="D769" i="5"/>
  <c r="D392" i="5"/>
  <c r="D861" i="5"/>
  <c r="D813" i="5"/>
  <c r="D800" i="5"/>
  <c r="D271" i="5"/>
  <c r="D294" i="5"/>
  <c r="D554" i="5"/>
  <c r="D673" i="5"/>
  <c r="D316" i="5"/>
  <c r="D694" i="5"/>
  <c r="D878" i="5"/>
  <c r="D34" i="5"/>
  <c r="D148" i="5"/>
  <c r="D651" i="5"/>
  <c r="D717" i="5"/>
  <c r="D59" i="5"/>
  <c r="D207" i="5"/>
  <c r="D716" i="5"/>
  <c r="D850" i="5"/>
  <c r="D24" i="5"/>
  <c r="D890" i="5"/>
  <c r="D188" i="5"/>
  <c r="D203" i="5"/>
  <c r="D495" i="5"/>
  <c r="D1045" i="5"/>
  <c r="D391" i="5"/>
  <c r="D938" i="5"/>
  <c r="D27" i="5"/>
  <c r="D139" i="5"/>
  <c r="D172" i="5"/>
  <c r="D630" i="5"/>
  <c r="D924" i="5"/>
  <c r="D465" i="5"/>
  <c r="D71" i="5"/>
  <c r="D476" i="5"/>
  <c r="D669" i="5"/>
  <c r="D992" i="5"/>
  <c r="D346" i="5"/>
  <c r="D132" i="5"/>
  <c r="D491" i="5"/>
  <c r="D553" i="5"/>
  <c r="D727" i="5"/>
  <c r="D342" i="5"/>
  <c r="D404" i="5"/>
  <c r="D474" i="5"/>
  <c r="D1034" i="5"/>
  <c r="D242" i="5"/>
  <c r="D151" i="5"/>
  <c r="D1020" i="5"/>
  <c r="D35" i="5"/>
  <c r="D456" i="5"/>
  <c r="D74" i="5"/>
  <c r="D904" i="5"/>
  <c r="D220" i="5"/>
  <c r="D873" i="5"/>
  <c r="D922" i="5"/>
  <c r="D475" i="5"/>
  <c r="D287" i="5"/>
  <c r="D187" i="5"/>
  <c r="D200" i="5"/>
  <c r="D870" i="5"/>
  <c r="D565" i="5"/>
  <c r="D891" i="5"/>
  <c r="D485" i="5"/>
  <c r="D513" i="5"/>
  <c r="D1042" i="5"/>
  <c r="D228" i="5"/>
  <c r="D779" i="5"/>
  <c r="D1033" i="5"/>
  <c r="D53" i="5"/>
  <c r="D666" i="5"/>
  <c r="D830" i="5"/>
  <c r="D828" i="5"/>
  <c r="D39" i="5"/>
  <c r="D256" i="5"/>
  <c r="D80" i="5"/>
  <c r="D252" i="5"/>
  <c r="D966" i="5"/>
  <c r="D224" i="5"/>
  <c r="D462" i="5"/>
  <c r="D104" i="5"/>
  <c r="D894" i="5"/>
  <c r="D263" i="5"/>
  <c r="D282" i="5"/>
  <c r="D69" i="5"/>
  <c r="D483" i="5"/>
  <c r="D1069" i="5"/>
  <c r="D844" i="5"/>
  <c r="D1005" i="5"/>
  <c r="D822" i="5"/>
  <c r="D618" i="5"/>
  <c r="D498" i="5"/>
  <c r="D153" i="5"/>
  <c r="D365" i="5"/>
  <c r="D976" i="5"/>
  <c r="D190" i="5"/>
  <c r="D319" i="5"/>
  <c r="D882" i="5"/>
  <c r="D765" i="5"/>
  <c r="D826" i="5"/>
  <c r="D866" i="5"/>
  <c r="D636" i="5"/>
  <c r="D355" i="5"/>
  <c r="D130" i="5"/>
  <c r="D624" i="5"/>
  <c r="D978" i="5"/>
  <c r="D871" i="5"/>
  <c r="D637" i="5"/>
  <c r="D734" i="5"/>
  <c r="D160" i="5"/>
  <c r="D607" i="5"/>
  <c r="D156" i="5"/>
  <c r="D948" i="5"/>
  <c r="D703" i="5"/>
  <c r="D852" i="5"/>
  <c r="D559" i="5"/>
  <c r="D87" i="5"/>
  <c r="D690" i="5"/>
  <c r="D1024" i="5"/>
  <c r="D799" i="5"/>
  <c r="D18" i="5"/>
  <c r="D15" i="5"/>
  <c r="D299" i="5"/>
  <c r="D599" i="5"/>
  <c r="D640" i="5"/>
  <c r="D439" i="5"/>
  <c r="D650" i="5"/>
  <c r="D315" i="5"/>
  <c r="D94" i="5"/>
  <c r="D238" i="5"/>
  <c r="D732" i="5"/>
  <c r="D1055" i="5"/>
  <c r="D423" i="5"/>
  <c r="D642" i="5"/>
  <c r="D327" i="5"/>
  <c r="D670" i="5"/>
  <c r="D89" i="5"/>
  <c r="D1041" i="5"/>
  <c r="D770" i="5"/>
  <c r="D1008" i="5"/>
  <c r="D832" i="5"/>
  <c r="D359" i="5"/>
  <c r="D236" i="5"/>
  <c r="D1062" i="5"/>
  <c r="D991" i="5"/>
  <c r="D930" i="5"/>
  <c r="D1026" i="5"/>
  <c r="D685" i="5"/>
  <c r="D738" i="5"/>
  <c r="D1050" i="5"/>
  <c r="D496" i="5"/>
  <c r="D1015" i="5"/>
  <c r="D744" i="5"/>
  <c r="D519" i="5"/>
  <c r="D419" i="5"/>
  <c r="D364" i="5"/>
  <c r="D174" i="5"/>
  <c r="D290" i="5"/>
  <c r="D713" i="5"/>
  <c r="D753" i="5"/>
  <c r="D195" i="5"/>
  <c r="D202" i="5"/>
  <c r="D848" i="5"/>
  <c r="D698" i="5"/>
  <c r="D583" i="5"/>
  <c r="D702" i="5"/>
  <c r="D786" i="5"/>
  <c r="D490" i="5"/>
  <c r="D199" i="5"/>
  <c r="D600" i="5"/>
  <c r="D1017" i="5"/>
  <c r="D678" i="5"/>
  <c r="D547" i="5"/>
  <c r="D103" i="5"/>
  <c r="D718" i="5"/>
  <c r="D711" i="5"/>
  <c r="D570" i="5"/>
  <c r="D835" i="5"/>
  <c r="D798" i="5"/>
  <c r="D302" i="5"/>
  <c r="D621" i="5"/>
  <c r="D349" i="5"/>
  <c r="D141" i="5"/>
  <c r="D676" i="5"/>
  <c r="D550" i="5"/>
  <c r="D887" i="5"/>
  <c r="D222" i="5"/>
  <c r="D46" i="5"/>
  <c r="D446" i="5"/>
  <c r="D418" i="5"/>
  <c r="D428" i="5"/>
  <c r="D706" i="5"/>
  <c r="D818" i="5"/>
  <c r="D586" i="5"/>
  <c r="D761" i="5"/>
  <c r="D736" i="5"/>
  <c r="D1053" i="5"/>
  <c r="D216" i="5"/>
  <c r="D730" i="5"/>
  <c r="D284" i="5"/>
  <c r="D675" i="5"/>
  <c r="D178" i="5"/>
  <c r="D1006" i="5"/>
  <c r="D893" i="5"/>
  <c r="D729" i="5"/>
  <c r="D229" i="5"/>
  <c r="D408" i="5"/>
  <c r="D288" i="5"/>
  <c r="D414" i="5"/>
  <c r="D833" i="5"/>
  <c r="D615" i="5"/>
  <c r="D515" i="5"/>
  <c r="D437" i="5"/>
  <c r="D757" i="5"/>
  <c r="D865" i="5"/>
  <c r="D150" i="5"/>
  <c r="D580" i="5"/>
  <c r="D905" i="5"/>
  <c r="D652" i="5"/>
  <c r="D1060" i="5"/>
  <c r="D106" i="5"/>
  <c r="D748" i="5"/>
  <c r="D350" i="5"/>
  <c r="D801" i="5"/>
  <c r="D502" i="5"/>
  <c r="D154" i="5"/>
  <c r="D306" i="5"/>
  <c r="D482" i="5"/>
  <c r="D595" i="5"/>
  <c r="D191" i="5"/>
  <c r="D143" i="5"/>
  <c r="D62" i="5"/>
  <c r="D560" i="5"/>
  <c r="D571" i="5"/>
  <c r="D967" i="5"/>
  <c r="D1063" i="5"/>
  <c r="D235" i="5"/>
  <c r="D722" i="5"/>
  <c r="D292" i="5"/>
  <c r="D903" i="5"/>
  <c r="D250" i="5"/>
  <c r="D665" i="5"/>
  <c r="D807" i="5"/>
  <c r="D707" i="5"/>
  <c r="D91" i="5"/>
  <c r="D929" i="5"/>
  <c r="D611" i="5"/>
  <c r="D264" i="5"/>
  <c r="D37" i="5"/>
  <c r="D17" i="5"/>
  <c r="D433" i="5"/>
  <c r="D845" i="5"/>
  <c r="D961" i="5"/>
  <c r="D672" i="5"/>
  <c r="D746" i="5"/>
  <c r="D839" i="5"/>
  <c r="D507" i="5"/>
  <c r="D185" i="5"/>
  <c r="D561" i="5"/>
  <c r="D403" i="5"/>
  <c r="D55" i="5"/>
  <c r="D425" i="5"/>
  <c r="D914" i="5"/>
  <c r="D137" i="5"/>
  <c r="D440" i="5"/>
  <c r="D56" i="5"/>
  <c r="D684" i="5"/>
  <c r="D168" i="5"/>
  <c r="D83" i="5"/>
  <c r="D683" i="5"/>
  <c r="D383" i="5"/>
  <c r="D32" i="5"/>
  <c r="D957" i="5"/>
  <c r="D548" i="5"/>
  <c r="D234" i="5"/>
  <c r="D152" i="5"/>
  <c r="D1028" i="5"/>
  <c r="D648" i="5"/>
  <c r="D1070" i="5"/>
  <c r="D1037" i="5"/>
  <c r="D223" i="5"/>
  <c r="D686" i="5"/>
  <c r="D8" i="5"/>
  <c r="D592" i="5"/>
  <c r="D590" i="5"/>
  <c r="D114" i="5"/>
  <c r="D112" i="5"/>
  <c r="D13" i="5"/>
  <c r="D45" i="5"/>
  <c r="D745" i="5"/>
  <c r="D75" i="5"/>
  <c r="D754" i="5"/>
  <c r="D802" i="5"/>
  <c r="D587" i="5"/>
  <c r="D237" i="5"/>
  <c r="D789" i="5"/>
  <c r="D217" i="5"/>
  <c r="D76" i="5"/>
  <c r="D620" i="5"/>
  <c r="D785" i="5"/>
  <c r="D269" i="5"/>
  <c r="D806" i="5"/>
  <c r="D1036" i="5"/>
  <c r="D128" i="5"/>
  <c r="D413" i="5"/>
  <c r="D387" i="5"/>
  <c r="D546" i="5"/>
  <c r="D574" i="5"/>
  <c r="D875" i="5"/>
  <c r="D209" i="5"/>
  <c r="D824" i="5"/>
  <c r="D523" i="5"/>
  <c r="D1066" i="5"/>
  <c r="D908" i="5"/>
  <c r="D405" i="5"/>
  <c r="D836" i="5"/>
  <c r="D213" i="5"/>
  <c r="D710" i="5"/>
  <c r="D14" i="5"/>
  <c r="D214" i="5"/>
  <c r="D804" i="5"/>
  <c r="D427" i="5"/>
  <c r="D321" i="5"/>
  <c r="D538" i="5"/>
  <c r="D369" i="5"/>
  <c r="D1032" i="5"/>
  <c r="D88" i="5"/>
  <c r="D603" i="5"/>
  <c r="D19" i="5"/>
  <c r="D896" i="5"/>
  <c r="D361" i="5"/>
  <c r="D596" i="5"/>
  <c r="D766" i="5"/>
  <c r="D772" i="5"/>
  <c r="D450" i="5"/>
  <c r="D184" i="5"/>
  <c r="D699" i="5"/>
  <c r="D856" i="5"/>
  <c r="D180" i="5"/>
  <c r="D528" i="5"/>
  <c r="D395" i="5"/>
  <c r="D739" i="5"/>
  <c r="D291" i="5"/>
  <c r="D623" i="5"/>
  <c r="D662" i="5"/>
  <c r="D487" i="5"/>
  <c r="D758" i="5"/>
  <c r="D488" i="5"/>
  <c r="D307" i="5"/>
  <c r="D944" i="5"/>
  <c r="D980" i="5"/>
  <c r="D740" i="5"/>
  <c r="D531" i="5"/>
  <c r="D1056" i="5"/>
  <c r="D931" i="5"/>
  <c r="D366" i="5"/>
  <c r="D358" i="5"/>
  <c r="D581" i="5"/>
  <c r="D272" i="5"/>
  <c r="D248" i="5"/>
  <c r="D912" i="5"/>
  <c r="D731" i="5"/>
  <c r="D389" i="5"/>
  <c r="D469" i="5"/>
  <c r="D952" i="5"/>
  <c r="D468" i="5"/>
  <c r="D447" i="5"/>
  <c r="D354" i="5"/>
  <c r="D169" i="5"/>
  <c r="D582" i="5"/>
  <c r="A40" i="6"/>
  <c r="F40" i="6" s="1"/>
  <c r="A50" i="6"/>
  <c r="F50" i="6" s="1"/>
  <c r="A30" i="6"/>
  <c r="F30" i="6" s="1"/>
  <c r="A25" i="6"/>
  <c r="F25" i="6" s="1"/>
  <c r="A20" i="6"/>
  <c r="F20" i="6" s="1"/>
  <c r="D594" i="5" s="1"/>
  <c r="B8" i="5"/>
  <c r="A9" i="5"/>
  <c r="C8" i="5"/>
  <c r="D708" i="5" l="1"/>
  <c r="D124" i="5"/>
  <c r="D504" i="5"/>
  <c r="D232" i="5"/>
  <c r="D626" i="5"/>
  <c r="D328" i="5"/>
  <c r="D503" i="5"/>
  <c r="D936" i="5"/>
  <c r="D895" i="5"/>
  <c r="D671" i="5"/>
  <c r="D261" i="5"/>
  <c r="D995" i="5"/>
  <c r="D644" i="5"/>
  <c r="D435" i="5"/>
  <c r="D658" i="5"/>
  <c r="D334" i="5"/>
  <c r="D332" i="5"/>
  <c r="D681" i="5"/>
  <c r="D953" i="5"/>
  <c r="D841" i="5"/>
  <c r="D215" i="5"/>
  <c r="D73" i="5"/>
  <c r="D183" i="5"/>
  <c r="D416" i="5"/>
  <c r="D814" i="5"/>
  <c r="D407" i="5"/>
  <c r="D245" i="5"/>
  <c r="D303" i="5"/>
  <c r="D857" i="5"/>
  <c r="D987" i="5"/>
  <c r="D1023" i="5"/>
  <c r="D937" i="5"/>
  <c r="D412" i="5"/>
  <c r="D385" i="5"/>
  <c r="D455" i="5"/>
  <c r="D751" i="5"/>
  <c r="D982" i="5"/>
  <c r="D362" i="5"/>
  <c r="D505" i="5"/>
  <c r="D78" i="5"/>
  <c r="D281" i="5"/>
  <c r="D825" i="5"/>
  <c r="D986" i="5"/>
  <c r="D525" i="5"/>
  <c r="D424" i="5"/>
  <c r="D950" i="5"/>
  <c r="D47" i="5"/>
  <c r="D527" i="5"/>
  <c r="D880" i="5"/>
  <c r="D163" i="5"/>
  <c r="D193" i="5"/>
  <c r="D107" i="5"/>
  <c r="D1003" i="5"/>
  <c r="D564" i="5"/>
  <c r="D1002" i="5"/>
  <c r="D907" i="5"/>
  <c r="D627" i="5"/>
  <c r="D265" i="5"/>
  <c r="D411" i="5"/>
  <c r="D501" i="5"/>
  <c r="D956" i="5"/>
  <c r="D63" i="5"/>
  <c r="D884" i="5"/>
  <c r="D700" i="5"/>
  <c r="D481" i="5"/>
  <c r="D943" i="5"/>
  <c r="D241" i="5"/>
  <c r="D211" i="5"/>
  <c r="D90" i="5"/>
  <c r="D108" i="5"/>
  <c r="D680" i="5"/>
  <c r="D977" i="5"/>
  <c r="D357" i="5"/>
  <c r="D1038" i="5"/>
  <c r="D311" i="5"/>
  <c r="D632" i="5"/>
  <c r="D535" i="5"/>
  <c r="D460" i="5"/>
  <c r="D40" i="5"/>
  <c r="D464" i="5"/>
  <c r="D177" i="5"/>
  <c r="D317" i="5"/>
  <c r="D452" i="5"/>
  <c r="D709" i="5"/>
  <c r="D522" i="5"/>
  <c r="D663" i="5"/>
  <c r="D1014" i="5"/>
  <c r="D339" i="5"/>
  <c r="D768" i="5"/>
  <c r="D388" i="5"/>
  <c r="D868" i="5"/>
  <c r="D421" i="5"/>
  <c r="D946" i="5"/>
  <c r="D276" i="5"/>
  <c r="D1058" i="5"/>
  <c r="D901" i="5"/>
  <c r="D742" i="5"/>
  <c r="D255" i="5"/>
  <c r="D182" i="5"/>
  <c r="D280" i="5"/>
  <c r="D902" i="5"/>
  <c r="D704" i="5"/>
  <c r="D635" i="5"/>
  <c r="D724" i="5"/>
  <c r="D968" i="5"/>
  <c r="D512" i="5"/>
  <c r="D95" i="5"/>
  <c r="D394" i="5"/>
  <c r="D157" i="5"/>
  <c r="D794" i="5"/>
  <c r="D1047" i="5"/>
  <c r="D210" i="5"/>
  <c r="D829" i="5"/>
  <c r="D189" i="5"/>
  <c r="D48" i="5"/>
  <c r="D981" i="5"/>
  <c r="D629" i="5"/>
  <c r="D99" i="5"/>
  <c r="D301" i="5"/>
  <c r="D714" i="5"/>
  <c r="D803" i="5"/>
  <c r="D60" i="5"/>
  <c r="D363" i="5"/>
  <c r="D679" i="5"/>
  <c r="D774" i="5"/>
  <c r="D741" i="5"/>
  <c r="D21" i="5"/>
  <c r="D144" i="5"/>
  <c r="D116" i="5"/>
  <c r="D312" i="5"/>
  <c r="D609" i="5"/>
  <c r="D66" i="5"/>
  <c r="D593" i="5"/>
  <c r="D612" i="5"/>
  <c r="D251" i="5"/>
  <c r="D82" i="5"/>
  <c r="D370" i="5"/>
  <c r="D605" i="5"/>
  <c r="D928" i="5"/>
  <c r="D819" i="5"/>
  <c r="D492" i="5"/>
  <c r="D847" i="5"/>
  <c r="D625" i="5"/>
  <c r="D470" i="5"/>
  <c r="D422" i="5"/>
  <c r="D466" i="5"/>
  <c r="D654" i="5"/>
  <c r="D767" i="5"/>
  <c r="D781" i="5"/>
  <c r="D50" i="5"/>
  <c r="D84" i="5"/>
  <c r="D934" i="5"/>
  <c r="D378" i="5"/>
  <c r="D309" i="5"/>
  <c r="D126" i="5"/>
  <c r="D368" i="5"/>
  <c r="D566" i="5"/>
  <c r="D759" i="5"/>
  <c r="D330" i="5"/>
  <c r="D763" i="5"/>
  <c r="D322" i="5"/>
  <c r="D920" i="5"/>
  <c r="D843" i="5"/>
  <c r="D735" i="5"/>
  <c r="D965" i="5"/>
  <c r="D598" i="5"/>
  <c r="D576" i="5"/>
  <c r="D479" i="5"/>
  <c r="D969" i="5"/>
  <c r="D608" i="5"/>
  <c r="D933" i="5"/>
  <c r="D278" i="5"/>
  <c r="D52" i="5"/>
  <c r="D441" i="5"/>
  <c r="D477" i="5"/>
  <c r="D909" i="5"/>
  <c r="D417" i="5"/>
  <c r="D588" i="5"/>
  <c r="D218" i="5"/>
  <c r="D486" i="5"/>
  <c r="D259" i="5"/>
  <c r="D973" i="5"/>
  <c r="D783" i="5"/>
  <c r="D840" i="5"/>
  <c r="D562" i="5"/>
  <c r="D837" i="5"/>
  <c r="D940" i="5"/>
  <c r="D773" i="5"/>
  <c r="D888" i="5"/>
  <c r="D778" i="5"/>
  <c r="D262" i="5"/>
  <c r="D20" i="5"/>
  <c r="D300" i="5"/>
  <c r="D401" i="5"/>
  <c r="D589" i="5"/>
  <c r="D543" i="5"/>
  <c r="D979" i="5"/>
  <c r="D860" i="5"/>
  <c r="D1018" i="5"/>
  <c r="D142" i="5"/>
  <c r="D954" i="5"/>
  <c r="D175" i="5"/>
  <c r="D575" i="5"/>
  <c r="D691" i="5"/>
  <c r="D297" i="5"/>
  <c r="D436" i="5"/>
  <c r="D1019" i="5"/>
  <c r="D260" i="5"/>
  <c r="D701" i="5"/>
  <c r="D374" i="5"/>
  <c r="D194" i="5"/>
  <c r="D557" i="5"/>
  <c r="D919" i="5"/>
  <c r="D1057" i="5"/>
  <c r="D1048" i="5"/>
  <c r="D777" i="5"/>
  <c r="D138" i="5"/>
  <c r="D879" i="5"/>
  <c r="D1049" i="5"/>
  <c r="D1010" i="5"/>
  <c r="D831" i="5"/>
  <c r="D165" i="5"/>
  <c r="D1030" i="5"/>
  <c r="D434" i="5"/>
  <c r="D622" i="5"/>
  <c r="D812" i="5"/>
  <c r="D687" i="5"/>
  <c r="D396" i="5"/>
  <c r="D296" i="5"/>
  <c r="D750" i="5"/>
  <c r="D639" i="5"/>
  <c r="D696" i="5"/>
  <c r="D545" i="5"/>
  <c r="D345" i="5"/>
  <c r="D49" i="5"/>
  <c r="D96" i="5"/>
  <c r="D970" i="5"/>
  <c r="D935" i="5"/>
  <c r="D118" i="5"/>
  <c r="D390" i="5"/>
  <c r="D155" i="5"/>
  <c r="D518" i="5"/>
  <c r="D881" i="5"/>
  <c r="D721" i="5"/>
  <c r="D715" i="5"/>
  <c r="D932" i="5"/>
  <c r="D26" i="5"/>
  <c r="D197" i="5"/>
  <c r="D127" i="5"/>
  <c r="D1044" i="5"/>
  <c r="D6" i="5"/>
  <c r="E6" i="5" s="1"/>
  <c r="E8" i="5" s="1"/>
  <c r="D1013" i="5"/>
  <c r="D121" i="5"/>
  <c r="D988" i="5"/>
  <c r="D764" i="5"/>
  <c r="D5" i="5"/>
  <c r="J10" i="4" s="1"/>
  <c r="D225" i="5"/>
  <c r="D506" i="5"/>
  <c r="D790" i="5"/>
  <c r="D335" i="5"/>
  <c r="D667" i="5"/>
  <c r="D569" i="5"/>
  <c r="D375" i="5"/>
  <c r="D415" i="5"/>
  <c r="D984" i="5"/>
  <c r="D117" i="5"/>
  <c r="D219" i="5"/>
  <c r="D962" i="5"/>
  <c r="D985" i="5"/>
  <c r="D795" i="5"/>
  <c r="D993" i="5"/>
  <c r="D122" i="5"/>
  <c r="D921" i="5"/>
  <c r="D756" i="5"/>
  <c r="D51" i="5"/>
  <c r="D198" i="5"/>
  <c r="D923" i="5"/>
  <c r="D823" i="5"/>
  <c r="D305" i="5"/>
  <c r="D558" i="5"/>
  <c r="D827" i="5"/>
  <c r="D329" i="5"/>
  <c r="D233" i="5"/>
  <c r="D784" i="5"/>
  <c r="D240" i="5"/>
  <c r="D733" i="5"/>
  <c r="D397" i="5"/>
  <c r="D762" i="5"/>
  <c r="D371" i="5"/>
  <c r="D310" i="5"/>
  <c r="D9" i="5"/>
  <c r="D393" i="5"/>
  <c r="D858" i="5"/>
  <c r="D752" i="5"/>
  <c r="D372" i="5"/>
  <c r="D110" i="5"/>
  <c r="D351" i="5"/>
  <c r="D164" i="5"/>
  <c r="D886" i="5"/>
  <c r="D338" i="5"/>
  <c r="D1022" i="5"/>
  <c r="D524" i="5"/>
  <c r="D817" i="5"/>
  <c r="D911" i="5"/>
  <c r="D384" i="5"/>
  <c r="D429" i="5"/>
  <c r="D147" i="5"/>
  <c r="D668" i="5"/>
  <c r="D649" i="5"/>
  <c r="D597" i="5"/>
  <c r="D12" i="5"/>
  <c r="D277" i="5"/>
  <c r="D410" i="5"/>
  <c r="D353" i="5"/>
  <c r="D377" i="5"/>
  <c r="D872" i="5"/>
  <c r="D497" i="5"/>
  <c r="D1011" i="5"/>
  <c r="D876" i="5"/>
  <c r="D720" i="5"/>
  <c r="D567" i="5"/>
  <c r="D244" i="5"/>
  <c r="D1016" i="5"/>
  <c r="D541" i="5"/>
  <c r="D810" i="5"/>
  <c r="D1031" i="5"/>
  <c r="D7" i="5"/>
  <c r="E7" i="5" s="1"/>
  <c r="D325" i="5"/>
  <c r="D64" i="5"/>
  <c r="D212" i="5"/>
  <c r="D854" i="5"/>
  <c r="D974" i="5"/>
  <c r="D771" i="5"/>
  <c r="D253" i="5"/>
  <c r="D140" i="5"/>
  <c r="D381" i="5"/>
  <c r="D883" i="5"/>
  <c r="D705" i="5"/>
  <c r="D788" i="5"/>
  <c r="D646" i="5"/>
  <c r="D326" i="5"/>
  <c r="D402" i="5"/>
  <c r="D855" i="5"/>
  <c r="D677" i="5"/>
  <c r="D532" i="5"/>
  <c r="D749" i="5"/>
  <c r="D11" i="5"/>
  <c r="D22" i="5"/>
  <c r="D500" i="5"/>
  <c r="D68" i="5"/>
  <c r="D92" i="5"/>
  <c r="D572" i="5"/>
  <c r="D344" i="5"/>
  <c r="D846" i="5"/>
  <c r="D996" i="5"/>
  <c r="D1064" i="5"/>
  <c r="D283" i="5"/>
  <c r="D246" i="5"/>
  <c r="D797" i="5"/>
  <c r="D874" i="5"/>
  <c r="D449" i="5"/>
  <c r="D399" i="5"/>
  <c r="D782" i="5"/>
  <c r="D1046" i="5"/>
  <c r="D166" i="5"/>
  <c r="D461" i="5"/>
  <c r="D926" i="5"/>
  <c r="D942" i="5"/>
  <c r="D910" i="5"/>
  <c r="D226" i="5"/>
  <c r="D889" i="5"/>
  <c r="D146" i="5"/>
  <c r="D171" i="5"/>
  <c r="D161" i="5"/>
  <c r="D657" i="5"/>
  <c r="D231" i="5"/>
  <c r="D816" i="5"/>
  <c r="D145" i="5"/>
  <c r="D959" i="5"/>
  <c r="D792" i="5"/>
  <c r="D641" i="5"/>
  <c r="D958" i="5"/>
  <c r="D660" i="5"/>
  <c r="D747" i="5"/>
  <c r="D295" i="5"/>
  <c r="D960" i="5"/>
  <c r="D793" i="5"/>
  <c r="D36" i="5"/>
  <c r="D473" i="5"/>
  <c r="D851" i="5"/>
  <c r="D493" i="5"/>
  <c r="D162" i="5"/>
  <c r="D29" i="5"/>
  <c r="D517" i="5"/>
  <c r="D1007" i="5"/>
  <c r="D1067" i="5"/>
  <c r="D917" i="5"/>
  <c r="D805" i="5"/>
  <c r="D613" i="5"/>
  <c r="D347" i="5"/>
  <c r="D41" i="5"/>
  <c r="D999" i="5"/>
  <c r="D688" i="5"/>
  <c r="D971" i="5"/>
  <c r="D380" i="5"/>
  <c r="D348" i="5"/>
  <c r="D360" i="5"/>
  <c r="D606" i="5"/>
  <c r="D340" i="5"/>
  <c r="D508" i="5"/>
  <c r="D336" i="5"/>
  <c r="D43" i="5"/>
  <c r="D499" i="5"/>
  <c r="D998" i="5"/>
  <c r="D376" i="5"/>
  <c r="D314" i="5"/>
  <c r="D205" i="5"/>
  <c r="D659" i="5"/>
  <c r="D373" i="5"/>
  <c r="D743" i="5"/>
  <c r="D57" i="5"/>
  <c r="D1004" i="5"/>
  <c r="D159" i="5"/>
  <c r="D963" i="5"/>
  <c r="D809" i="5"/>
  <c r="D577" i="5"/>
  <c r="D1052" i="5"/>
  <c r="D510" i="5"/>
  <c r="D534" i="5"/>
  <c r="D549" i="5"/>
  <c r="D33" i="5"/>
  <c r="D204" i="5"/>
  <c r="D964" i="5"/>
  <c r="D811" i="5"/>
  <c r="D719" i="5"/>
  <c r="D409" i="5"/>
  <c r="D454" i="5"/>
  <c r="D655" i="5"/>
  <c r="D925" i="5"/>
  <c r="D529" i="5"/>
  <c r="D898" i="5"/>
  <c r="D467" i="5"/>
  <c r="D77" i="5"/>
  <c r="D877" i="5"/>
  <c r="D445" i="5"/>
  <c r="D44" i="5"/>
  <c r="D1029" i="5"/>
  <c r="D815" i="5"/>
  <c r="D249" i="5"/>
  <c r="D337" i="5"/>
  <c r="D352" i="5"/>
  <c r="D176" i="5"/>
  <c r="D628" i="5"/>
  <c r="D273" i="5"/>
  <c r="D862" i="5"/>
  <c r="D776" i="5"/>
  <c r="D899" i="5"/>
  <c r="D31" i="5"/>
  <c r="D1001" i="5"/>
  <c r="D318" i="5"/>
  <c r="D616" i="5"/>
  <c r="D1043" i="5"/>
  <c r="D631" i="5"/>
  <c r="D356" i="5"/>
  <c r="D129" i="5"/>
  <c r="D661" i="5"/>
  <c r="D867" i="5"/>
  <c r="D568" i="5"/>
  <c r="D42" i="5"/>
  <c r="D227" i="5"/>
  <c r="D614" i="5"/>
  <c r="D279" i="5"/>
  <c r="D463" i="5"/>
  <c r="D602" i="5"/>
  <c r="D682" i="5"/>
  <c r="D1065" i="5"/>
  <c r="D913" i="5"/>
  <c r="D619" i="5"/>
  <c r="D28" i="5"/>
  <c r="D111" i="5"/>
  <c r="D105" i="5"/>
  <c r="D573" i="5"/>
  <c r="D133" i="5"/>
  <c r="D173" i="5"/>
  <c r="D853" i="5"/>
  <c r="D93" i="5"/>
  <c r="D1012" i="5"/>
  <c r="D1054" i="5"/>
  <c r="D179" i="5"/>
  <c r="D243" i="5"/>
  <c r="D221" i="5"/>
  <c r="D645" i="5"/>
  <c r="D539" i="5"/>
  <c r="D484" i="5"/>
  <c r="D820" i="5"/>
  <c r="D72" i="5"/>
  <c r="D972" i="5"/>
  <c r="D270" i="5"/>
  <c r="D293" i="5"/>
  <c r="D723" i="5"/>
  <c r="D379" i="5"/>
  <c r="D643" i="5"/>
  <c r="D431" i="5"/>
  <c r="D983" i="5"/>
  <c r="D1059" i="5"/>
  <c r="D638" i="5"/>
  <c r="D939" i="5"/>
  <c r="D885" i="5"/>
  <c r="D304" i="5"/>
  <c r="D367" i="5"/>
  <c r="D420" i="5"/>
  <c r="D838" i="5"/>
  <c r="D457" i="5"/>
  <c r="D38" i="5"/>
  <c r="D192" i="5"/>
  <c r="D689" i="5"/>
  <c r="D170" i="5"/>
  <c r="D86" i="5"/>
  <c r="D927" i="5"/>
  <c r="D780" i="5"/>
  <c r="D1035" i="5"/>
  <c r="D458" i="5"/>
  <c r="D123" i="5"/>
  <c r="D453" i="5"/>
  <c r="D906" i="5"/>
  <c r="D113" i="5"/>
  <c r="D712" i="5"/>
  <c r="D787" i="5"/>
  <c r="D158" i="5"/>
  <c r="D167" i="5"/>
  <c r="D755" i="5"/>
  <c r="D136" i="5"/>
  <c r="D514" i="5"/>
  <c r="D617" i="5"/>
  <c r="D1051" i="5"/>
  <c r="D864" i="5"/>
  <c r="D230" i="5"/>
  <c r="D990" i="5"/>
  <c r="D863" i="5"/>
  <c r="D331" i="5"/>
  <c r="D480" i="5"/>
  <c r="D551" i="5"/>
  <c r="D842" i="5"/>
  <c r="D540" i="5"/>
  <c r="D949" i="5"/>
  <c r="D951" i="5"/>
  <c r="D119" i="5"/>
  <c r="D81" i="5"/>
  <c r="D915" i="5"/>
  <c r="D1071" i="5"/>
  <c r="D533" i="5"/>
  <c r="D821" i="5"/>
  <c r="D900" i="5"/>
  <c r="D398" i="5"/>
  <c r="D61" i="5"/>
  <c r="D726" i="5"/>
  <c r="D343" i="5"/>
  <c r="D201" i="5"/>
  <c r="D16" i="5"/>
  <c r="D285" i="5"/>
  <c r="D298" i="5"/>
  <c r="D941" i="5"/>
  <c r="D438" i="5"/>
  <c r="D1068" i="5"/>
  <c r="D536" i="5"/>
  <c r="D472" i="5"/>
  <c r="D653" i="5"/>
  <c r="D25" i="5"/>
  <c r="D656" i="5"/>
  <c r="D849" i="5"/>
  <c r="D101" i="5"/>
  <c r="D556" i="5"/>
  <c r="D65" i="5"/>
  <c r="D530" i="5"/>
  <c r="D579" i="5"/>
  <c r="D432" i="5"/>
  <c r="D892" i="5"/>
  <c r="D737" i="5"/>
  <c r="D134" i="5"/>
  <c r="D555" i="5"/>
  <c r="D1025" i="5"/>
  <c r="D58" i="5"/>
  <c r="D426" i="5"/>
  <c r="D98" i="5"/>
  <c r="D834" i="5"/>
  <c r="D333" i="5"/>
  <c r="D975" i="5"/>
  <c r="D509" i="5"/>
  <c r="D109" i="5"/>
  <c r="D796" i="5"/>
  <c r="D323" i="5"/>
  <c r="D521" i="5"/>
  <c r="D775" i="5"/>
  <c r="D544" i="5"/>
  <c r="D591" i="5"/>
  <c r="D471" i="5"/>
  <c r="D1009" i="5"/>
  <c r="D989" i="5"/>
  <c r="D85" i="5"/>
  <c r="D516" i="5"/>
  <c r="D693" i="5"/>
  <c r="D239" i="5"/>
  <c r="D542" i="5"/>
  <c r="D324" i="5"/>
  <c r="D489" i="5"/>
  <c r="D578" i="5"/>
  <c r="D897" i="5"/>
  <c r="D341" i="5"/>
  <c r="D267" i="5"/>
  <c r="D692" i="5"/>
  <c r="D443" i="5"/>
  <c r="D206" i="5"/>
  <c r="D994" i="5"/>
  <c r="D23" i="5"/>
  <c r="D266" i="5"/>
  <c r="D286" i="5"/>
  <c r="D100" i="5"/>
  <c r="D289" i="5"/>
  <c r="D511" i="5"/>
  <c r="D254" i="5"/>
  <c r="D695" i="5"/>
  <c r="D274" i="5"/>
  <c r="D10" i="5"/>
  <c r="D451" i="5"/>
  <c r="D869" i="5"/>
  <c r="D275" i="5"/>
  <c r="D1021" i="5"/>
  <c r="D386" i="5"/>
  <c r="D955" i="5"/>
  <c r="D584" i="5"/>
  <c r="D135" i="5"/>
  <c r="D115" i="5"/>
  <c r="D308" i="5"/>
  <c r="D444" i="5"/>
  <c r="D728" i="5"/>
  <c r="D257" i="5"/>
  <c r="D1039" i="5"/>
  <c r="D697" i="5"/>
  <c r="D859" i="5"/>
  <c r="D30" i="5"/>
  <c r="D634" i="5"/>
  <c r="D1040" i="5"/>
  <c r="D647" i="5"/>
  <c r="D601" i="5"/>
  <c r="D633" i="5"/>
  <c r="D131" i="5"/>
  <c r="D537" i="5"/>
  <c r="D382" i="5"/>
  <c r="A10" i="5"/>
  <c r="C9" i="5"/>
  <c r="B9" i="5"/>
  <c r="E9" i="5" l="1"/>
  <c r="B10" i="5"/>
  <c r="A11" i="5"/>
  <c r="C10" i="5"/>
  <c r="B11" i="5" l="1"/>
  <c r="E10" i="5"/>
  <c r="A12" i="5"/>
  <c r="C11" i="5"/>
  <c r="B12" i="5" l="1"/>
  <c r="E11" i="5"/>
  <c r="A13" i="5"/>
  <c r="C12" i="5"/>
  <c r="E12" i="5" l="1"/>
  <c r="A14" i="5"/>
  <c r="C13" i="5"/>
  <c r="B13" i="5"/>
  <c r="B14" i="5" l="1"/>
  <c r="E13" i="5"/>
  <c r="A15" i="5"/>
  <c r="C14" i="5"/>
  <c r="E14" i="5" l="1"/>
  <c r="A16" i="5"/>
  <c r="C15" i="5"/>
  <c r="B15" i="5"/>
  <c r="E15" i="5" l="1"/>
  <c r="B16" i="5"/>
  <c r="A17" i="5"/>
  <c r="C16" i="5"/>
  <c r="B17" i="5" l="1"/>
  <c r="E16" i="5"/>
  <c r="A18" i="5"/>
  <c r="C17" i="5"/>
  <c r="E17" i="5" l="1"/>
  <c r="B18" i="5"/>
  <c r="A19" i="5"/>
  <c r="C18" i="5"/>
  <c r="E18" i="5" l="1"/>
  <c r="A20" i="5"/>
  <c r="C19" i="5"/>
  <c r="B19" i="5"/>
  <c r="B20" i="5" l="1"/>
  <c r="E19" i="5"/>
  <c r="A21" i="5"/>
  <c r="C20" i="5"/>
  <c r="E20" i="5" l="1"/>
  <c r="A22" i="5"/>
  <c r="C21" i="5"/>
  <c r="B21" i="5"/>
  <c r="B22" i="5" l="1"/>
  <c r="E21" i="5"/>
  <c r="A23" i="5"/>
  <c r="C22" i="5"/>
  <c r="E22" i="5" l="1"/>
  <c r="A24" i="5"/>
  <c r="C23" i="5"/>
  <c r="B23" i="5"/>
  <c r="B24" i="5" l="1"/>
  <c r="E23" i="5"/>
  <c r="A25" i="5"/>
  <c r="C24" i="5"/>
  <c r="E24" i="5" l="1"/>
  <c r="B25" i="5"/>
  <c r="A26" i="5"/>
  <c r="C25" i="5"/>
  <c r="B26" i="5" l="1"/>
  <c r="E25" i="5"/>
  <c r="A27" i="5"/>
  <c r="C26" i="5"/>
  <c r="E26" i="5" l="1"/>
  <c r="A28" i="5"/>
  <c r="C27" i="5"/>
  <c r="B27" i="5"/>
  <c r="B28" i="5" l="1"/>
  <c r="E27" i="5"/>
  <c r="A29" i="5"/>
  <c r="C28" i="5"/>
  <c r="E28" i="5" l="1"/>
  <c r="A30" i="5"/>
  <c r="C29" i="5"/>
  <c r="B29" i="5"/>
  <c r="B30" i="5" l="1"/>
  <c r="E29" i="5"/>
  <c r="A31" i="5"/>
  <c r="C30" i="5"/>
  <c r="E30" i="5" l="1"/>
  <c r="A32" i="5"/>
  <c r="C31" i="5"/>
  <c r="B31" i="5"/>
  <c r="B32" i="5" l="1"/>
  <c r="E31" i="5"/>
  <c r="A33" i="5"/>
  <c r="C32" i="5"/>
  <c r="E32" i="5" l="1"/>
  <c r="A34" i="5"/>
  <c r="C33" i="5"/>
  <c r="B33" i="5"/>
  <c r="B34" i="5" l="1"/>
  <c r="E33" i="5"/>
  <c r="A35" i="5"/>
  <c r="C34" i="5"/>
  <c r="E34" i="5" l="1"/>
  <c r="A36" i="5"/>
  <c r="C35" i="5"/>
  <c r="B35" i="5"/>
  <c r="E35" i="5" l="1"/>
  <c r="C36" i="5"/>
  <c r="B36" i="5"/>
  <c r="A37" i="5"/>
  <c r="E36" i="5" l="1"/>
  <c r="A38" i="5"/>
  <c r="C37" i="5"/>
  <c r="B37" i="5"/>
  <c r="E37" i="5" l="1"/>
  <c r="A39" i="5"/>
  <c r="C38" i="5"/>
  <c r="B38" i="5"/>
  <c r="E38" i="5" l="1"/>
  <c r="A40" i="5"/>
  <c r="C39" i="5"/>
  <c r="B39" i="5"/>
  <c r="E39" i="5" l="1"/>
  <c r="A41" i="5"/>
  <c r="B40" i="5"/>
  <c r="C40" i="5"/>
  <c r="E40" i="5" l="1"/>
  <c r="A42" i="5"/>
  <c r="B41" i="5"/>
  <c r="C41" i="5"/>
  <c r="E41" i="5" l="1"/>
  <c r="A43" i="5"/>
  <c r="B42" i="5"/>
  <c r="C42" i="5"/>
  <c r="E42" i="5" l="1"/>
  <c r="A44" i="5"/>
  <c r="B43" i="5"/>
  <c r="C43" i="5"/>
  <c r="E43" i="5" l="1"/>
  <c r="A45" i="5"/>
  <c r="B44" i="5"/>
  <c r="C44" i="5"/>
  <c r="E44" i="5" l="1"/>
  <c r="A46" i="5"/>
  <c r="C45" i="5"/>
  <c r="B45" i="5"/>
  <c r="E45" i="5" l="1"/>
  <c r="A47" i="5"/>
  <c r="B46" i="5"/>
  <c r="C46" i="5"/>
  <c r="E46" i="5" l="1"/>
  <c r="A48" i="5"/>
  <c r="B47" i="5"/>
  <c r="C47" i="5"/>
  <c r="E47" i="5" l="1"/>
  <c r="A49" i="5"/>
  <c r="B48" i="5"/>
  <c r="C48" i="5"/>
  <c r="E48" i="5" l="1"/>
  <c r="A50" i="5"/>
  <c r="B49" i="5"/>
  <c r="C49" i="5"/>
  <c r="E49" i="5" l="1"/>
  <c r="A51" i="5"/>
  <c r="B50" i="5"/>
  <c r="C50" i="5"/>
  <c r="E50" i="5" l="1"/>
  <c r="A52" i="5"/>
  <c r="B51" i="5"/>
  <c r="C51" i="5"/>
  <c r="E51" i="5" l="1"/>
  <c r="A53" i="5"/>
  <c r="B52" i="5"/>
  <c r="C52" i="5"/>
  <c r="E52" i="5" l="1"/>
  <c r="A54" i="5"/>
  <c r="B53" i="5"/>
  <c r="C53" i="5"/>
  <c r="E53" i="5" l="1"/>
  <c r="A55" i="5"/>
  <c r="B54" i="5"/>
  <c r="C54" i="5"/>
  <c r="E54" i="5" l="1"/>
  <c r="A56" i="5"/>
  <c r="C55" i="5"/>
  <c r="B55" i="5"/>
  <c r="E55" i="5" l="1"/>
  <c r="A57" i="5"/>
  <c r="C56" i="5"/>
  <c r="B56" i="5"/>
  <c r="E56" i="5" l="1"/>
  <c r="A58" i="5"/>
  <c r="C57" i="5"/>
  <c r="B57" i="5"/>
  <c r="E57" i="5" l="1"/>
  <c r="A59" i="5"/>
  <c r="C58" i="5"/>
  <c r="B58" i="5"/>
  <c r="E58" i="5" l="1"/>
  <c r="A60" i="5"/>
  <c r="C59" i="5"/>
  <c r="B59" i="5"/>
  <c r="E59" i="5" l="1"/>
  <c r="A61" i="5"/>
  <c r="C60" i="5"/>
  <c r="B60" i="5"/>
  <c r="E60" i="5" l="1"/>
  <c r="A62" i="5"/>
  <c r="C61" i="5"/>
  <c r="B61" i="5"/>
  <c r="E61" i="5" l="1"/>
  <c r="A63" i="5"/>
  <c r="C62" i="5"/>
  <c r="B62" i="5"/>
  <c r="E62" i="5" l="1"/>
  <c r="A64" i="5"/>
  <c r="C63" i="5"/>
  <c r="B63" i="5"/>
  <c r="E63" i="5" l="1"/>
  <c r="A65" i="5"/>
  <c r="B64" i="5"/>
  <c r="C64" i="5"/>
  <c r="E64" i="5" l="1"/>
  <c r="A66" i="5"/>
  <c r="C65" i="5"/>
  <c r="B65" i="5"/>
  <c r="E65" i="5" l="1"/>
  <c r="A67" i="5"/>
  <c r="C66" i="5"/>
  <c r="B66" i="5"/>
  <c r="E66" i="5" l="1"/>
  <c r="A68" i="5"/>
  <c r="B67" i="5"/>
  <c r="C67" i="5"/>
  <c r="E67" i="5" l="1"/>
  <c r="A69" i="5"/>
  <c r="B68" i="5"/>
  <c r="C68" i="5"/>
  <c r="E68" i="5" l="1"/>
  <c r="A70" i="5"/>
  <c r="B69" i="5"/>
  <c r="C69" i="5"/>
  <c r="E69" i="5" l="1"/>
  <c r="A71" i="5"/>
  <c r="B70" i="5"/>
  <c r="C70" i="5"/>
  <c r="E70" i="5" l="1"/>
  <c r="A72" i="5"/>
  <c r="B71" i="5"/>
  <c r="C71" i="5"/>
  <c r="E71" i="5" l="1"/>
  <c r="A73" i="5"/>
  <c r="B72" i="5"/>
  <c r="C72" i="5"/>
  <c r="E72" i="5" l="1"/>
  <c r="A74" i="5"/>
  <c r="B73" i="5"/>
  <c r="C73" i="5"/>
  <c r="E73" i="5" l="1"/>
  <c r="A75" i="5"/>
  <c r="B74" i="5"/>
  <c r="C74" i="5"/>
  <c r="E74" i="5" l="1"/>
  <c r="A76" i="5"/>
  <c r="B75" i="5"/>
  <c r="C75" i="5"/>
  <c r="E75" i="5" l="1"/>
  <c r="A77" i="5"/>
  <c r="B76" i="5"/>
  <c r="C76" i="5"/>
  <c r="E76" i="5" l="1"/>
  <c r="A78" i="5"/>
  <c r="B77" i="5"/>
  <c r="C77" i="5"/>
  <c r="E77" i="5" l="1"/>
  <c r="A79" i="5"/>
  <c r="B78" i="5"/>
  <c r="C78" i="5"/>
  <c r="E78" i="5" l="1"/>
  <c r="A80" i="5"/>
  <c r="B79" i="5"/>
  <c r="C79" i="5"/>
  <c r="E79" i="5" l="1"/>
  <c r="A81" i="5"/>
  <c r="B80" i="5"/>
  <c r="C80" i="5"/>
  <c r="E80" i="5" l="1"/>
  <c r="A82" i="5"/>
  <c r="C81" i="5"/>
  <c r="B81" i="5"/>
  <c r="E81" i="5" l="1"/>
  <c r="A83" i="5"/>
  <c r="C82" i="5"/>
  <c r="B82" i="5"/>
  <c r="E82" i="5" l="1"/>
  <c r="A84" i="5"/>
  <c r="C83" i="5"/>
  <c r="B83" i="5"/>
  <c r="E83" i="5" l="1"/>
  <c r="A85" i="5"/>
  <c r="C84" i="5"/>
  <c r="B84" i="5"/>
  <c r="E84" i="5" l="1"/>
  <c r="A86" i="5"/>
  <c r="C85" i="5"/>
  <c r="B85" i="5"/>
  <c r="E85" i="5" l="1"/>
  <c r="A87" i="5"/>
  <c r="C86" i="5"/>
  <c r="B86" i="5"/>
  <c r="E86" i="5" l="1"/>
  <c r="A88" i="5"/>
  <c r="C87" i="5"/>
  <c r="B87" i="5"/>
  <c r="E87" i="5" l="1"/>
  <c r="A89" i="5"/>
  <c r="B88" i="5"/>
  <c r="C88" i="5"/>
  <c r="E88" i="5" l="1"/>
  <c r="A90" i="5"/>
  <c r="C89" i="5"/>
  <c r="B89" i="5"/>
  <c r="E89" i="5" l="1"/>
  <c r="A91" i="5"/>
  <c r="C90" i="5"/>
  <c r="B90" i="5"/>
  <c r="E90" i="5" l="1"/>
  <c r="A92" i="5"/>
  <c r="B91" i="5"/>
  <c r="C91" i="5"/>
  <c r="E91" i="5" l="1"/>
  <c r="A93" i="5"/>
  <c r="B92" i="5"/>
  <c r="C92" i="5"/>
  <c r="E92" i="5" l="1"/>
  <c r="A94" i="5"/>
  <c r="C93" i="5"/>
  <c r="B93" i="5"/>
  <c r="E93" i="5" l="1"/>
  <c r="A95" i="5"/>
  <c r="C94" i="5"/>
  <c r="B94" i="5"/>
  <c r="E94" i="5" l="1"/>
  <c r="A96" i="5"/>
  <c r="C95" i="5"/>
  <c r="B95" i="5"/>
  <c r="E95" i="5" l="1"/>
  <c r="A97" i="5"/>
  <c r="C96" i="5"/>
  <c r="B96" i="5"/>
  <c r="E96" i="5" l="1"/>
  <c r="A98" i="5"/>
  <c r="C97" i="5"/>
  <c r="B97" i="5"/>
  <c r="E97" i="5" l="1"/>
  <c r="A99" i="5"/>
  <c r="C98" i="5"/>
  <c r="B98" i="5"/>
  <c r="E98" i="5" l="1"/>
  <c r="A100" i="5"/>
  <c r="C99" i="5"/>
  <c r="B99" i="5"/>
  <c r="E99" i="5" l="1"/>
  <c r="A101" i="5"/>
  <c r="B100" i="5"/>
  <c r="C100" i="5"/>
  <c r="E100" i="5" l="1"/>
  <c r="A102" i="5"/>
  <c r="B101" i="5"/>
  <c r="C101" i="5"/>
  <c r="E101" i="5" l="1"/>
  <c r="A103" i="5"/>
  <c r="B102" i="5"/>
  <c r="C102" i="5"/>
  <c r="E102" i="5" l="1"/>
  <c r="A104" i="5"/>
  <c r="B103" i="5"/>
  <c r="C103" i="5"/>
  <c r="E103" i="5" l="1"/>
  <c r="A105" i="5"/>
  <c r="B104" i="5"/>
  <c r="C104" i="5"/>
  <c r="E104" i="5" l="1"/>
  <c r="A106" i="5"/>
  <c r="B105" i="5"/>
  <c r="C105" i="5"/>
  <c r="E105" i="5" l="1"/>
  <c r="A107" i="5"/>
  <c r="B106" i="5"/>
  <c r="C106" i="5"/>
  <c r="E106" i="5" l="1"/>
  <c r="A108" i="5"/>
  <c r="C107" i="5"/>
  <c r="B107" i="5"/>
  <c r="E107" i="5" l="1"/>
  <c r="A109" i="5"/>
  <c r="C108" i="5"/>
  <c r="B108" i="5"/>
  <c r="E108" i="5" l="1"/>
  <c r="A110" i="5"/>
  <c r="C109" i="5"/>
  <c r="B109" i="5"/>
  <c r="E109" i="5" l="1"/>
  <c r="A111" i="5"/>
  <c r="C110" i="5"/>
  <c r="B110" i="5"/>
  <c r="E110" i="5" l="1"/>
  <c r="A112" i="5"/>
  <c r="C111" i="5"/>
  <c r="B111" i="5"/>
  <c r="E111" i="5" l="1"/>
  <c r="A113" i="5"/>
  <c r="B112" i="5"/>
  <c r="C112" i="5"/>
  <c r="E112" i="5" l="1"/>
  <c r="A114" i="5"/>
  <c r="C113" i="5"/>
  <c r="B113" i="5"/>
  <c r="E113" i="5" l="1"/>
  <c r="A115" i="5"/>
  <c r="B114" i="5"/>
  <c r="C114" i="5"/>
  <c r="E114" i="5" l="1"/>
  <c r="A116" i="5"/>
  <c r="B115" i="5"/>
  <c r="C115" i="5"/>
  <c r="E115" i="5" l="1"/>
  <c r="A117" i="5"/>
  <c r="B116" i="5"/>
  <c r="C116" i="5"/>
  <c r="E116" i="5" l="1"/>
  <c r="A118" i="5"/>
  <c r="B117" i="5"/>
  <c r="C117" i="5"/>
  <c r="E117" i="5" l="1"/>
  <c r="A119" i="5"/>
  <c r="B118" i="5"/>
  <c r="C118" i="5"/>
  <c r="E118" i="5" l="1"/>
  <c r="A120" i="5"/>
  <c r="B119" i="5"/>
  <c r="C119" i="5"/>
  <c r="E119" i="5" l="1"/>
  <c r="A121" i="5"/>
  <c r="B120" i="5"/>
  <c r="C120" i="5"/>
  <c r="E120" i="5" l="1"/>
  <c r="A122" i="5"/>
  <c r="B121" i="5"/>
  <c r="C121" i="5"/>
  <c r="E121" i="5" l="1"/>
  <c r="A123" i="5"/>
  <c r="B122" i="5"/>
  <c r="C122" i="5"/>
  <c r="E122" i="5" l="1"/>
  <c r="A124" i="5"/>
  <c r="B123" i="5"/>
  <c r="C123" i="5"/>
  <c r="E123" i="5" l="1"/>
  <c r="A125" i="5"/>
  <c r="B124" i="5"/>
  <c r="C124" i="5"/>
  <c r="E124" i="5" l="1"/>
  <c r="A126" i="5"/>
  <c r="B125" i="5"/>
  <c r="C125" i="5"/>
  <c r="E125" i="5" l="1"/>
  <c r="A127" i="5"/>
  <c r="C126" i="5"/>
  <c r="B126" i="5"/>
  <c r="E126" i="5" l="1"/>
  <c r="A128" i="5"/>
  <c r="B127" i="5"/>
  <c r="C127" i="5"/>
  <c r="E127" i="5" l="1"/>
  <c r="A129" i="5"/>
  <c r="B128" i="5"/>
  <c r="C128" i="5"/>
  <c r="E128" i="5" l="1"/>
  <c r="A130" i="5"/>
  <c r="B129" i="5"/>
  <c r="C129" i="5"/>
  <c r="E129" i="5" l="1"/>
  <c r="A131" i="5"/>
  <c r="B130" i="5"/>
  <c r="C130" i="5"/>
  <c r="E130" i="5" l="1"/>
  <c r="A132" i="5"/>
  <c r="B131" i="5"/>
  <c r="C131" i="5"/>
  <c r="E131" i="5" l="1"/>
  <c r="A133" i="5"/>
  <c r="B132" i="5"/>
  <c r="C132" i="5"/>
  <c r="E132" i="5" l="1"/>
  <c r="A134" i="5"/>
  <c r="B133" i="5"/>
  <c r="C133" i="5"/>
  <c r="E133" i="5" l="1"/>
  <c r="A135" i="5"/>
  <c r="C134" i="5"/>
  <c r="B134" i="5"/>
  <c r="E134" i="5" l="1"/>
  <c r="A136" i="5"/>
  <c r="C135" i="5"/>
  <c r="B135" i="5"/>
  <c r="E135" i="5" l="1"/>
  <c r="A137" i="5"/>
  <c r="B136" i="5"/>
  <c r="C136" i="5"/>
  <c r="E136" i="5" l="1"/>
  <c r="A138" i="5"/>
  <c r="C137" i="5"/>
  <c r="B137" i="5"/>
  <c r="E137" i="5" l="1"/>
  <c r="A139" i="5"/>
  <c r="C138" i="5"/>
  <c r="B138" i="5"/>
  <c r="E138" i="5" l="1"/>
  <c r="A140" i="5"/>
  <c r="B139" i="5"/>
  <c r="C139" i="5"/>
  <c r="E139" i="5" l="1"/>
  <c r="A141" i="5"/>
  <c r="B140" i="5"/>
  <c r="C140" i="5"/>
  <c r="E140" i="5" l="1"/>
  <c r="A142" i="5"/>
  <c r="C141" i="5"/>
  <c r="B141" i="5"/>
  <c r="E141" i="5" l="1"/>
  <c r="A143" i="5"/>
  <c r="C142" i="5"/>
  <c r="B142" i="5"/>
  <c r="E142" i="5" l="1"/>
  <c r="A144" i="5"/>
  <c r="C143" i="5"/>
  <c r="B143" i="5"/>
  <c r="E143" i="5" l="1"/>
  <c r="A145" i="5"/>
  <c r="C144" i="5"/>
  <c r="B144" i="5"/>
  <c r="E144" i="5" l="1"/>
  <c r="A146" i="5"/>
  <c r="C145" i="5"/>
  <c r="B145" i="5"/>
  <c r="E145" i="5" l="1"/>
  <c r="A147" i="5"/>
  <c r="B146" i="5"/>
  <c r="C146" i="5"/>
  <c r="E146" i="5" l="1"/>
  <c r="A148" i="5"/>
  <c r="C147" i="5"/>
  <c r="B147" i="5"/>
  <c r="E147" i="5" l="1"/>
  <c r="A149" i="5"/>
  <c r="C148" i="5"/>
  <c r="B148" i="5"/>
  <c r="E148" i="5" l="1"/>
  <c r="A150" i="5"/>
  <c r="B149" i="5"/>
  <c r="C149" i="5"/>
  <c r="E149" i="5" l="1"/>
  <c r="A151" i="5"/>
  <c r="B150" i="5"/>
  <c r="C150" i="5"/>
  <c r="E150" i="5" l="1"/>
  <c r="A152" i="5"/>
  <c r="B151" i="5"/>
  <c r="C151" i="5"/>
  <c r="E151" i="5" l="1"/>
  <c r="A153" i="5"/>
  <c r="B152" i="5"/>
  <c r="C152" i="5"/>
  <c r="E152" i="5" l="1"/>
  <c r="A154" i="5"/>
  <c r="B153" i="5"/>
  <c r="C153" i="5"/>
  <c r="E153" i="5" l="1"/>
  <c r="A155" i="5"/>
  <c r="B154" i="5"/>
  <c r="C154" i="5"/>
  <c r="E154" i="5" l="1"/>
  <c r="A156" i="5"/>
  <c r="B155" i="5"/>
  <c r="C155" i="5"/>
  <c r="E155" i="5" l="1"/>
  <c r="A157" i="5"/>
  <c r="B156" i="5"/>
  <c r="C156" i="5"/>
  <c r="E156" i="5" l="1"/>
  <c r="A158" i="5"/>
  <c r="B157" i="5"/>
  <c r="C157" i="5"/>
  <c r="E157" i="5" l="1"/>
  <c r="A159" i="5"/>
  <c r="B158" i="5"/>
  <c r="C158" i="5"/>
  <c r="E158" i="5" l="1"/>
  <c r="A160" i="5"/>
  <c r="B159" i="5"/>
  <c r="C159" i="5"/>
  <c r="E159" i="5" l="1"/>
  <c r="A161" i="5"/>
  <c r="B160" i="5"/>
  <c r="C160" i="5"/>
  <c r="E160" i="5" l="1"/>
  <c r="A162" i="5"/>
  <c r="B161" i="5"/>
  <c r="C161" i="5"/>
  <c r="E161" i="5" l="1"/>
  <c r="A163" i="5"/>
  <c r="C162" i="5"/>
  <c r="B162" i="5"/>
  <c r="E162" i="5" l="1"/>
  <c r="A164" i="5"/>
  <c r="B163" i="5"/>
  <c r="C163" i="5"/>
  <c r="E163" i="5" l="1"/>
  <c r="A165" i="5"/>
  <c r="B164" i="5"/>
  <c r="C164" i="5"/>
  <c r="E164" i="5" l="1"/>
  <c r="A166" i="5"/>
  <c r="B165" i="5"/>
  <c r="C165" i="5"/>
  <c r="E165" i="5" l="1"/>
  <c r="A167" i="5"/>
  <c r="B166" i="5"/>
  <c r="C166" i="5"/>
  <c r="E166" i="5" l="1"/>
  <c r="A168" i="5"/>
  <c r="C167" i="5"/>
  <c r="B167" i="5"/>
  <c r="E167" i="5" l="1"/>
  <c r="A169" i="5"/>
  <c r="C168" i="5"/>
  <c r="B168" i="5"/>
  <c r="E168" i="5" l="1"/>
  <c r="A170" i="5"/>
  <c r="C169" i="5"/>
  <c r="B169" i="5"/>
  <c r="E169" i="5" l="1"/>
  <c r="A171" i="5"/>
  <c r="C170" i="5"/>
  <c r="B170" i="5"/>
  <c r="E170" i="5" l="1"/>
  <c r="A172" i="5"/>
  <c r="C171" i="5"/>
  <c r="B171" i="5"/>
  <c r="E171" i="5" l="1"/>
  <c r="A173" i="5"/>
  <c r="B172" i="5"/>
  <c r="C172" i="5"/>
  <c r="E172" i="5" l="1"/>
  <c r="A174" i="5"/>
  <c r="B173" i="5"/>
  <c r="C173" i="5"/>
  <c r="E173" i="5" l="1"/>
  <c r="A175" i="5"/>
  <c r="B174" i="5"/>
  <c r="C174" i="5"/>
  <c r="E174" i="5" l="1"/>
  <c r="A176" i="5"/>
  <c r="B175" i="5"/>
  <c r="C175" i="5"/>
  <c r="E175" i="5" l="1"/>
  <c r="A177" i="5"/>
  <c r="B176" i="5"/>
  <c r="C176" i="5"/>
  <c r="E176" i="5" l="1"/>
  <c r="A178" i="5"/>
  <c r="B177" i="5"/>
  <c r="C177" i="5"/>
  <c r="E177" i="5" l="1"/>
  <c r="A179" i="5"/>
  <c r="B178" i="5"/>
  <c r="C178" i="5"/>
  <c r="E178" i="5" l="1"/>
  <c r="A180" i="5"/>
  <c r="B179" i="5"/>
  <c r="C179" i="5"/>
  <c r="E179" i="5" l="1"/>
  <c r="A181" i="5"/>
  <c r="B180" i="5"/>
  <c r="C180" i="5"/>
  <c r="E180" i="5" l="1"/>
  <c r="A182" i="5"/>
  <c r="C181" i="5"/>
  <c r="B181" i="5"/>
  <c r="E181" i="5" l="1"/>
  <c r="A183" i="5"/>
  <c r="B182" i="5"/>
  <c r="C182" i="5"/>
  <c r="E182" i="5" l="1"/>
  <c r="A184" i="5"/>
  <c r="C183" i="5"/>
  <c r="B183" i="5"/>
  <c r="E183" i="5" l="1"/>
  <c r="A185" i="5"/>
  <c r="B184" i="5"/>
  <c r="C184" i="5"/>
  <c r="E184" i="5" l="1"/>
  <c r="A186" i="5"/>
  <c r="B185" i="5"/>
  <c r="C185" i="5"/>
  <c r="E185" i="5" l="1"/>
  <c r="A187" i="5"/>
  <c r="B186" i="5"/>
  <c r="C186" i="5"/>
  <c r="E186" i="5" l="1"/>
  <c r="A188" i="5"/>
  <c r="B187" i="5"/>
  <c r="C187" i="5"/>
  <c r="E187" i="5" l="1"/>
  <c r="A189" i="5"/>
  <c r="B188" i="5"/>
  <c r="C188" i="5"/>
  <c r="E188" i="5" l="1"/>
  <c r="A190" i="5"/>
  <c r="B189" i="5"/>
  <c r="C189" i="5"/>
  <c r="E189" i="5" l="1"/>
  <c r="A191" i="5"/>
  <c r="B190" i="5"/>
  <c r="C190" i="5"/>
  <c r="E190" i="5" l="1"/>
  <c r="A192" i="5"/>
  <c r="B191" i="5"/>
  <c r="C191" i="5"/>
  <c r="E191" i="5" l="1"/>
  <c r="A193" i="5"/>
  <c r="B192" i="5"/>
  <c r="C192" i="5"/>
  <c r="E192" i="5" l="1"/>
  <c r="A194" i="5"/>
  <c r="C193" i="5"/>
  <c r="B193" i="5"/>
  <c r="E193" i="5" l="1"/>
  <c r="A195" i="5"/>
  <c r="C194" i="5"/>
  <c r="B194" i="5"/>
  <c r="E194" i="5" l="1"/>
  <c r="A196" i="5"/>
  <c r="C195" i="5"/>
  <c r="B195" i="5"/>
  <c r="E195" i="5" l="1"/>
  <c r="A197" i="5"/>
  <c r="B196" i="5"/>
  <c r="C196" i="5"/>
  <c r="E196" i="5" l="1"/>
  <c r="A198" i="5"/>
  <c r="B197" i="5"/>
  <c r="C197" i="5"/>
  <c r="E197" i="5" l="1"/>
  <c r="A199" i="5"/>
  <c r="C198" i="5"/>
  <c r="B198" i="5"/>
  <c r="E198" i="5" l="1"/>
  <c r="A200" i="5"/>
  <c r="C199" i="5"/>
  <c r="B199" i="5"/>
  <c r="E199" i="5" l="1"/>
  <c r="A201" i="5"/>
  <c r="C200" i="5"/>
  <c r="B200" i="5"/>
  <c r="E200" i="5" l="1"/>
  <c r="A202" i="5"/>
  <c r="B201" i="5"/>
  <c r="C201" i="5"/>
  <c r="E201" i="5" l="1"/>
  <c r="A203" i="5"/>
  <c r="B202" i="5"/>
  <c r="C202" i="5"/>
  <c r="E202" i="5" l="1"/>
  <c r="A204" i="5"/>
  <c r="C203" i="5"/>
  <c r="B203" i="5"/>
  <c r="E203" i="5" l="1"/>
  <c r="A205" i="5"/>
  <c r="B204" i="5"/>
  <c r="C204" i="5"/>
  <c r="E204" i="5" l="1"/>
  <c r="A206" i="5"/>
  <c r="C205" i="5"/>
  <c r="B205" i="5"/>
  <c r="E205" i="5" l="1"/>
  <c r="A207" i="5"/>
  <c r="C206" i="5"/>
  <c r="B206" i="5"/>
  <c r="E206" i="5" l="1"/>
  <c r="A208" i="5"/>
  <c r="C207" i="5"/>
  <c r="B207" i="5"/>
  <c r="E207" i="5" l="1"/>
  <c r="A209" i="5"/>
  <c r="B208" i="5"/>
  <c r="C208" i="5"/>
  <c r="E208" i="5" l="1"/>
  <c r="A210" i="5"/>
  <c r="B209" i="5"/>
  <c r="C209" i="5"/>
  <c r="E209" i="5" l="1"/>
  <c r="A211" i="5"/>
  <c r="B210" i="5"/>
  <c r="C210" i="5"/>
  <c r="E210" i="5" l="1"/>
  <c r="A212" i="5"/>
  <c r="B211" i="5"/>
  <c r="C211" i="5"/>
  <c r="E211" i="5" l="1"/>
  <c r="A213" i="5"/>
  <c r="B212" i="5"/>
  <c r="C212" i="5"/>
  <c r="E212" i="5" l="1"/>
  <c r="A214" i="5"/>
  <c r="C213" i="5"/>
  <c r="B213" i="5"/>
  <c r="E213" i="5" l="1"/>
  <c r="A215" i="5"/>
  <c r="B214" i="5"/>
  <c r="C214" i="5"/>
  <c r="E214" i="5" l="1"/>
  <c r="A216" i="5"/>
  <c r="B215" i="5"/>
  <c r="C215" i="5"/>
  <c r="E215" i="5" l="1"/>
  <c r="A217" i="5"/>
  <c r="B216" i="5"/>
  <c r="C216" i="5"/>
  <c r="E216" i="5" l="1"/>
  <c r="A218" i="5"/>
  <c r="B217" i="5"/>
  <c r="C217" i="5"/>
  <c r="E217" i="5" l="1"/>
  <c r="A219" i="5"/>
  <c r="B218" i="5"/>
  <c r="C218" i="5"/>
  <c r="E218" i="5" l="1"/>
  <c r="A220" i="5"/>
  <c r="B219" i="5"/>
  <c r="C219" i="5"/>
  <c r="E219" i="5" l="1"/>
  <c r="A221" i="5"/>
  <c r="B220" i="5"/>
  <c r="C220" i="5"/>
  <c r="E220" i="5" l="1"/>
  <c r="A222" i="5"/>
  <c r="B221" i="5"/>
  <c r="C221" i="5"/>
  <c r="E221" i="5" l="1"/>
  <c r="A223" i="5"/>
  <c r="C222" i="5"/>
  <c r="B222" i="5"/>
  <c r="E222" i="5" l="1"/>
  <c r="A224" i="5"/>
  <c r="C223" i="5"/>
  <c r="B223" i="5"/>
  <c r="E223" i="5" l="1"/>
  <c r="A225" i="5"/>
  <c r="C224" i="5"/>
  <c r="B224" i="5"/>
  <c r="E224" i="5" l="1"/>
  <c r="A226" i="5"/>
  <c r="C225" i="5"/>
  <c r="B225" i="5"/>
  <c r="E225" i="5" l="1"/>
  <c r="A227" i="5"/>
  <c r="C226" i="5"/>
  <c r="B226" i="5"/>
  <c r="E226" i="5" l="1"/>
  <c r="A228" i="5"/>
  <c r="B227" i="5"/>
  <c r="C227" i="5"/>
  <c r="E227" i="5" l="1"/>
  <c r="A229" i="5"/>
  <c r="B228" i="5"/>
  <c r="C228" i="5"/>
  <c r="E228" i="5" l="1"/>
  <c r="A230" i="5"/>
  <c r="C229" i="5"/>
  <c r="B229" i="5"/>
  <c r="E229" i="5" l="1"/>
  <c r="A231" i="5"/>
  <c r="C230" i="5"/>
  <c r="B230" i="5"/>
  <c r="E230" i="5" l="1"/>
  <c r="A232" i="5"/>
  <c r="C231" i="5"/>
  <c r="B231" i="5"/>
  <c r="E231" i="5" l="1"/>
  <c r="A233" i="5"/>
  <c r="B232" i="5"/>
  <c r="C232" i="5"/>
  <c r="E232" i="5" l="1"/>
  <c r="A234" i="5"/>
  <c r="B233" i="5"/>
  <c r="C233" i="5"/>
  <c r="E233" i="5" l="1"/>
  <c r="A235" i="5"/>
  <c r="B234" i="5"/>
  <c r="C234" i="5"/>
  <c r="E234" i="5" l="1"/>
  <c r="A236" i="5"/>
  <c r="B235" i="5"/>
  <c r="C235" i="5"/>
  <c r="E235" i="5" l="1"/>
  <c r="A237" i="5"/>
  <c r="B236" i="5"/>
  <c r="C236" i="5"/>
  <c r="E236" i="5" l="1"/>
  <c r="A238" i="5"/>
  <c r="C237" i="5"/>
  <c r="B237" i="5"/>
  <c r="E237" i="5" l="1"/>
  <c r="A239" i="5"/>
  <c r="C238" i="5"/>
  <c r="B238" i="5"/>
  <c r="E238" i="5" l="1"/>
  <c r="A240" i="5"/>
  <c r="C239" i="5"/>
  <c r="B239" i="5"/>
  <c r="E239" i="5" l="1"/>
  <c r="A241" i="5"/>
  <c r="C240" i="5"/>
  <c r="B240" i="5"/>
  <c r="E240" i="5" l="1"/>
  <c r="A242" i="5"/>
  <c r="B241" i="5"/>
  <c r="C241" i="5"/>
  <c r="E241" i="5" l="1"/>
  <c r="A243" i="5"/>
  <c r="B242" i="5"/>
  <c r="C242" i="5"/>
  <c r="E242" i="5" l="1"/>
  <c r="A244" i="5"/>
  <c r="B243" i="5"/>
  <c r="C243" i="5"/>
  <c r="E243" i="5" l="1"/>
  <c r="A245" i="5"/>
  <c r="B244" i="5"/>
  <c r="C244" i="5"/>
  <c r="E244" i="5" l="1"/>
  <c r="A246" i="5"/>
  <c r="B245" i="5"/>
  <c r="C245" i="5"/>
  <c r="E245" i="5" l="1"/>
  <c r="A247" i="5"/>
  <c r="B246" i="5"/>
  <c r="C246" i="5"/>
  <c r="E246" i="5" l="1"/>
  <c r="A248" i="5"/>
  <c r="B247" i="5"/>
  <c r="C247" i="5"/>
  <c r="E247" i="5" l="1"/>
  <c r="A249" i="5"/>
  <c r="B248" i="5"/>
  <c r="C248" i="5"/>
  <c r="E248" i="5" l="1"/>
  <c r="A250" i="5"/>
  <c r="B249" i="5"/>
  <c r="C249" i="5"/>
  <c r="E249" i="5" l="1"/>
  <c r="A251" i="5"/>
  <c r="B250" i="5"/>
  <c r="C250" i="5"/>
  <c r="E250" i="5" l="1"/>
  <c r="A252" i="5"/>
  <c r="B251" i="5"/>
  <c r="C251" i="5"/>
  <c r="E251" i="5" l="1"/>
  <c r="A253" i="5"/>
  <c r="B252" i="5"/>
  <c r="C252" i="5"/>
  <c r="E252" i="5" l="1"/>
  <c r="A254" i="5"/>
  <c r="B253" i="5"/>
  <c r="C253" i="5"/>
  <c r="E253" i="5" l="1"/>
  <c r="A255" i="5"/>
  <c r="B254" i="5"/>
  <c r="C254" i="5"/>
  <c r="E254" i="5" l="1"/>
  <c r="A256" i="5"/>
  <c r="B255" i="5"/>
  <c r="C255" i="5"/>
  <c r="E255" i="5" l="1"/>
  <c r="A257" i="5"/>
  <c r="B256" i="5"/>
  <c r="C256" i="5"/>
  <c r="E256" i="5" l="1"/>
  <c r="A258" i="5"/>
  <c r="B257" i="5"/>
  <c r="C257" i="5"/>
  <c r="E257" i="5" l="1"/>
  <c r="A259" i="5"/>
  <c r="B258" i="5"/>
  <c r="C258" i="5"/>
  <c r="E258" i="5" l="1"/>
  <c r="A260" i="5"/>
  <c r="B259" i="5"/>
  <c r="C259" i="5"/>
  <c r="E259" i="5" l="1"/>
  <c r="A261" i="5"/>
  <c r="B260" i="5"/>
  <c r="C260" i="5"/>
  <c r="E260" i="5" l="1"/>
  <c r="A262" i="5"/>
  <c r="C261" i="5"/>
  <c r="B261" i="5"/>
  <c r="E261" i="5" l="1"/>
  <c r="A263" i="5"/>
  <c r="C262" i="5"/>
  <c r="B262" i="5"/>
  <c r="E262" i="5" l="1"/>
  <c r="A264" i="5"/>
  <c r="C263" i="5"/>
  <c r="B263" i="5"/>
  <c r="E263" i="5" l="1"/>
  <c r="A265" i="5"/>
  <c r="B264" i="5"/>
  <c r="C264" i="5"/>
  <c r="E264" i="5" l="1"/>
  <c r="A266" i="5"/>
  <c r="C265" i="5"/>
  <c r="B265" i="5"/>
  <c r="E265" i="5" l="1"/>
  <c r="A267" i="5"/>
  <c r="C266" i="5"/>
  <c r="B266" i="5"/>
  <c r="E266" i="5" l="1"/>
  <c r="A268" i="5"/>
  <c r="C267" i="5"/>
  <c r="B267" i="5"/>
  <c r="E267" i="5" l="1"/>
  <c r="A269" i="5"/>
  <c r="B268" i="5"/>
  <c r="C268" i="5"/>
  <c r="E268" i="5" l="1"/>
  <c r="A270" i="5"/>
  <c r="C269" i="5"/>
  <c r="B269" i="5"/>
  <c r="E269" i="5" l="1"/>
  <c r="A271" i="5"/>
  <c r="C270" i="5"/>
  <c r="B270" i="5"/>
  <c r="E270" i="5" l="1"/>
  <c r="A272" i="5"/>
  <c r="C271" i="5"/>
  <c r="B271" i="5"/>
  <c r="E271" i="5" l="1"/>
  <c r="A273" i="5"/>
  <c r="C272" i="5"/>
  <c r="B272" i="5"/>
  <c r="E272" i="5" l="1"/>
  <c r="A274" i="5"/>
  <c r="B273" i="5"/>
  <c r="C273" i="5"/>
  <c r="E273" i="5" l="1"/>
  <c r="A275" i="5"/>
  <c r="B274" i="5"/>
  <c r="C274" i="5"/>
  <c r="E274" i="5" l="1"/>
  <c r="A276" i="5"/>
  <c r="B275" i="5"/>
  <c r="C275" i="5"/>
  <c r="E275" i="5" l="1"/>
  <c r="A277" i="5"/>
  <c r="B276" i="5"/>
  <c r="C276" i="5"/>
  <c r="E276" i="5" l="1"/>
  <c r="A278" i="5"/>
  <c r="B277" i="5"/>
  <c r="C277" i="5"/>
  <c r="E277" i="5" l="1"/>
  <c r="A279" i="5"/>
  <c r="B278" i="5"/>
  <c r="C278" i="5"/>
  <c r="E278" i="5" l="1"/>
  <c r="A280" i="5"/>
  <c r="B279" i="5"/>
  <c r="C279" i="5"/>
  <c r="E279" i="5" l="1"/>
  <c r="A281" i="5"/>
  <c r="B280" i="5"/>
  <c r="C280" i="5"/>
  <c r="E280" i="5" l="1"/>
  <c r="A282" i="5"/>
  <c r="B281" i="5"/>
  <c r="C281" i="5"/>
  <c r="E281" i="5" l="1"/>
  <c r="A283" i="5"/>
  <c r="B282" i="5"/>
  <c r="C282" i="5"/>
  <c r="E282" i="5" l="1"/>
  <c r="A284" i="5"/>
  <c r="B283" i="5"/>
  <c r="C283" i="5"/>
  <c r="E283" i="5" l="1"/>
  <c r="A285" i="5"/>
  <c r="B284" i="5"/>
  <c r="C284" i="5"/>
  <c r="E284" i="5" l="1"/>
  <c r="A286" i="5"/>
  <c r="C285" i="5"/>
  <c r="B285" i="5"/>
  <c r="E285" i="5" l="1"/>
  <c r="A287" i="5"/>
  <c r="C286" i="5"/>
  <c r="B286" i="5"/>
  <c r="E286" i="5" l="1"/>
  <c r="A288" i="5"/>
  <c r="C287" i="5"/>
  <c r="B287" i="5"/>
  <c r="E287" i="5" l="1"/>
  <c r="A289" i="5"/>
  <c r="C288" i="5"/>
  <c r="B288" i="5"/>
  <c r="E288" i="5" l="1"/>
  <c r="A290" i="5"/>
  <c r="B289" i="5"/>
  <c r="C289" i="5"/>
  <c r="E289" i="5" l="1"/>
  <c r="A291" i="5"/>
  <c r="B290" i="5"/>
  <c r="C290" i="5"/>
  <c r="E290" i="5" l="1"/>
  <c r="A292" i="5"/>
  <c r="B291" i="5"/>
  <c r="C291" i="5"/>
  <c r="E291" i="5" l="1"/>
  <c r="A293" i="5"/>
  <c r="C292" i="5"/>
  <c r="B292" i="5"/>
  <c r="E292" i="5" l="1"/>
  <c r="A294" i="5"/>
  <c r="C293" i="5"/>
  <c r="B293" i="5"/>
  <c r="E293" i="5" l="1"/>
  <c r="A295" i="5"/>
  <c r="C294" i="5"/>
  <c r="B294" i="5"/>
  <c r="E294" i="5" l="1"/>
  <c r="A296" i="5"/>
  <c r="C295" i="5"/>
  <c r="B295" i="5"/>
  <c r="E295" i="5" l="1"/>
  <c r="A297" i="5"/>
  <c r="C296" i="5"/>
  <c r="B296" i="5"/>
  <c r="E296" i="5" l="1"/>
  <c r="A298" i="5"/>
  <c r="C297" i="5"/>
  <c r="B297" i="5"/>
  <c r="E297" i="5" l="1"/>
  <c r="A299" i="5"/>
  <c r="C298" i="5"/>
  <c r="B298" i="5"/>
  <c r="E298" i="5" l="1"/>
  <c r="A300" i="5"/>
  <c r="B299" i="5"/>
  <c r="C299" i="5"/>
  <c r="E299" i="5" l="1"/>
  <c r="A301" i="5"/>
  <c r="B300" i="5"/>
  <c r="C300" i="5"/>
  <c r="E300" i="5" l="1"/>
  <c r="A302" i="5"/>
  <c r="B301" i="5"/>
  <c r="C301" i="5"/>
  <c r="E301" i="5" l="1"/>
  <c r="A303" i="5"/>
  <c r="B302" i="5"/>
  <c r="C302" i="5"/>
  <c r="E302" i="5" l="1"/>
  <c r="A304" i="5"/>
  <c r="B303" i="5"/>
  <c r="C303" i="5"/>
  <c r="E303" i="5" l="1"/>
  <c r="A305" i="5"/>
  <c r="B304" i="5"/>
  <c r="C304" i="5"/>
  <c r="E304" i="5" l="1"/>
  <c r="A306" i="5"/>
  <c r="B305" i="5"/>
  <c r="C305" i="5"/>
  <c r="E305" i="5" l="1"/>
  <c r="A307" i="5"/>
  <c r="B306" i="5"/>
  <c r="C306" i="5"/>
  <c r="E306" i="5" l="1"/>
  <c r="A308" i="5"/>
  <c r="B307" i="5"/>
  <c r="C307" i="5"/>
  <c r="E307" i="5" l="1"/>
  <c r="A309" i="5"/>
  <c r="B308" i="5"/>
  <c r="C308" i="5"/>
  <c r="E308" i="5" l="1"/>
  <c r="A310" i="5"/>
  <c r="B309" i="5"/>
  <c r="C309" i="5"/>
  <c r="E309" i="5" l="1"/>
  <c r="A311" i="5"/>
  <c r="B310" i="5"/>
  <c r="C310" i="5"/>
  <c r="E310" i="5" l="1"/>
  <c r="A312" i="5"/>
  <c r="B311" i="5"/>
  <c r="C311" i="5"/>
  <c r="E311" i="5" l="1"/>
  <c r="A313" i="5"/>
  <c r="B312" i="5"/>
  <c r="C312" i="5"/>
  <c r="E312" i="5" l="1"/>
  <c r="A314" i="5"/>
  <c r="B313" i="5"/>
  <c r="C313" i="5"/>
  <c r="E313" i="5" l="1"/>
  <c r="A315" i="5"/>
  <c r="C314" i="5"/>
  <c r="B314" i="5"/>
  <c r="E314" i="5" l="1"/>
  <c r="A316" i="5"/>
  <c r="C315" i="5"/>
  <c r="B315" i="5"/>
  <c r="E315" i="5" l="1"/>
  <c r="A317" i="5"/>
  <c r="B316" i="5"/>
  <c r="C316" i="5"/>
  <c r="E316" i="5" l="1"/>
  <c r="A318" i="5"/>
  <c r="B317" i="5"/>
  <c r="C317" i="5"/>
  <c r="E317" i="5" l="1"/>
  <c r="A319" i="5"/>
  <c r="B318" i="5"/>
  <c r="C318" i="5"/>
  <c r="E318" i="5" l="1"/>
  <c r="A320" i="5"/>
  <c r="B319" i="5"/>
  <c r="C319" i="5"/>
  <c r="E319" i="5" l="1"/>
  <c r="A321" i="5"/>
  <c r="B320" i="5"/>
  <c r="C320" i="5"/>
  <c r="E320" i="5" l="1"/>
  <c r="A322" i="5"/>
  <c r="B321" i="5"/>
  <c r="C321" i="5"/>
  <c r="E321" i="5" l="1"/>
  <c r="A323" i="5"/>
  <c r="B322" i="5"/>
  <c r="C322" i="5"/>
  <c r="E322" i="5" l="1"/>
  <c r="A324" i="5"/>
  <c r="B323" i="5"/>
  <c r="C323" i="5"/>
  <c r="E323" i="5" l="1"/>
  <c r="A325" i="5"/>
  <c r="B324" i="5"/>
  <c r="C324" i="5"/>
  <c r="E324" i="5" l="1"/>
  <c r="A326" i="5"/>
  <c r="B325" i="5"/>
  <c r="C325" i="5"/>
  <c r="E325" i="5" l="1"/>
  <c r="A327" i="5"/>
  <c r="B326" i="5"/>
  <c r="C326" i="5"/>
  <c r="E326" i="5" l="1"/>
  <c r="A328" i="5"/>
  <c r="B327" i="5"/>
  <c r="C327" i="5"/>
  <c r="E327" i="5" l="1"/>
  <c r="A329" i="5"/>
  <c r="B328" i="5"/>
  <c r="C328" i="5"/>
  <c r="E328" i="5" l="1"/>
  <c r="A330" i="5"/>
  <c r="B329" i="5"/>
  <c r="C329" i="5"/>
  <c r="E329" i="5" l="1"/>
  <c r="A331" i="5"/>
  <c r="B330" i="5"/>
  <c r="C330" i="5"/>
  <c r="E330" i="5" l="1"/>
  <c r="A332" i="5"/>
  <c r="B331" i="5"/>
  <c r="C331" i="5"/>
  <c r="E331" i="5" l="1"/>
  <c r="A333" i="5"/>
  <c r="B332" i="5"/>
  <c r="C332" i="5"/>
  <c r="E332" i="5" l="1"/>
  <c r="A334" i="5"/>
  <c r="C333" i="5"/>
  <c r="B333" i="5"/>
  <c r="E333" i="5" l="1"/>
  <c r="A335" i="5"/>
  <c r="C334" i="5"/>
  <c r="B334" i="5"/>
  <c r="E334" i="5" l="1"/>
  <c r="A336" i="5"/>
  <c r="C335" i="5"/>
  <c r="B335" i="5"/>
  <c r="E335" i="5" l="1"/>
  <c r="A337" i="5"/>
  <c r="C336" i="5"/>
  <c r="B336" i="5"/>
  <c r="E336" i="5" l="1"/>
  <c r="A338" i="5"/>
  <c r="C337" i="5"/>
  <c r="B337" i="5"/>
  <c r="E337" i="5" l="1"/>
  <c r="A339" i="5"/>
  <c r="C338" i="5"/>
  <c r="B338" i="5"/>
  <c r="E338" i="5" l="1"/>
  <c r="A340" i="5"/>
  <c r="B339" i="5"/>
  <c r="C339" i="5"/>
  <c r="E339" i="5" l="1"/>
  <c r="A341" i="5"/>
  <c r="B340" i="5"/>
  <c r="C340" i="5"/>
  <c r="E340" i="5" l="1"/>
  <c r="A342" i="5"/>
  <c r="B341" i="5"/>
  <c r="C341" i="5"/>
  <c r="E341" i="5" l="1"/>
  <c r="A343" i="5"/>
  <c r="B342" i="5"/>
  <c r="C342" i="5"/>
  <c r="E342" i="5" l="1"/>
  <c r="A344" i="5"/>
  <c r="C343" i="5"/>
  <c r="B343" i="5"/>
  <c r="E343" i="5" l="1"/>
  <c r="A345" i="5"/>
  <c r="C344" i="5"/>
  <c r="B344" i="5"/>
  <c r="E344" i="5" l="1"/>
  <c r="A346" i="5"/>
  <c r="C345" i="5"/>
  <c r="B345" i="5"/>
  <c r="E345" i="5" l="1"/>
  <c r="A347" i="5"/>
  <c r="C346" i="5"/>
  <c r="B346" i="5"/>
  <c r="E346" i="5" l="1"/>
  <c r="A348" i="5"/>
  <c r="C347" i="5"/>
  <c r="B347" i="5"/>
  <c r="E347" i="5" l="1"/>
  <c r="A349" i="5"/>
  <c r="C348" i="5"/>
  <c r="B348" i="5"/>
  <c r="E348" i="5" l="1"/>
  <c r="A350" i="5"/>
  <c r="C349" i="5"/>
  <c r="B349" i="5"/>
  <c r="E349" i="5" l="1"/>
  <c r="A351" i="5"/>
  <c r="C350" i="5"/>
  <c r="B350" i="5"/>
  <c r="E350" i="5" l="1"/>
  <c r="A352" i="5"/>
  <c r="C351" i="5"/>
  <c r="B351" i="5"/>
  <c r="E351" i="5" l="1"/>
  <c r="A353" i="5"/>
  <c r="B352" i="5"/>
  <c r="C352" i="5"/>
  <c r="E352" i="5" l="1"/>
  <c r="A354" i="5"/>
  <c r="B353" i="5"/>
  <c r="C353" i="5"/>
  <c r="E353" i="5" l="1"/>
  <c r="A355" i="5"/>
  <c r="B354" i="5"/>
  <c r="C354" i="5"/>
  <c r="E354" i="5" l="1"/>
  <c r="A356" i="5"/>
  <c r="B355" i="5"/>
  <c r="C355" i="5"/>
  <c r="E355" i="5" l="1"/>
  <c r="A357" i="5"/>
  <c r="B356" i="5"/>
  <c r="C356" i="5"/>
  <c r="E356" i="5" l="1"/>
  <c r="A358" i="5"/>
  <c r="C357" i="5"/>
  <c r="B357" i="5"/>
  <c r="E357" i="5" l="1"/>
  <c r="A359" i="5"/>
  <c r="C358" i="5"/>
  <c r="B358" i="5"/>
  <c r="E358" i="5" l="1"/>
  <c r="A360" i="5"/>
  <c r="C359" i="5"/>
  <c r="B359" i="5"/>
  <c r="E359" i="5" l="1"/>
  <c r="A361" i="5"/>
  <c r="C360" i="5"/>
  <c r="B360" i="5"/>
  <c r="E360" i="5" l="1"/>
  <c r="A362" i="5"/>
  <c r="C361" i="5"/>
  <c r="B361" i="5"/>
  <c r="E361" i="5" l="1"/>
  <c r="A363" i="5"/>
  <c r="C362" i="5"/>
  <c r="B362" i="5"/>
  <c r="E362" i="5" l="1"/>
  <c r="A364" i="5"/>
  <c r="C363" i="5"/>
  <c r="B363" i="5"/>
  <c r="E363" i="5" l="1"/>
  <c r="A365" i="5"/>
  <c r="B364" i="5"/>
  <c r="C364" i="5"/>
  <c r="E364" i="5" l="1"/>
  <c r="A366" i="5"/>
  <c r="B365" i="5"/>
  <c r="C365" i="5"/>
  <c r="E365" i="5" l="1"/>
  <c r="A367" i="5"/>
  <c r="B366" i="5"/>
  <c r="C366" i="5"/>
  <c r="E366" i="5" l="1"/>
  <c r="A368" i="5"/>
  <c r="B367" i="5"/>
  <c r="C367" i="5"/>
  <c r="E367" i="5" l="1"/>
  <c r="A369" i="5"/>
  <c r="B368" i="5"/>
  <c r="C368" i="5"/>
  <c r="E368" i="5" l="1"/>
  <c r="A370" i="5"/>
  <c r="B369" i="5"/>
  <c r="C369" i="5"/>
  <c r="E369" i="5" l="1"/>
  <c r="A371" i="5"/>
  <c r="B370" i="5"/>
  <c r="C370" i="5"/>
  <c r="E370" i="5" l="1"/>
  <c r="B371" i="5"/>
  <c r="A372" i="5"/>
  <c r="C371" i="5"/>
  <c r="E371" i="5" l="1"/>
  <c r="A373" i="5"/>
  <c r="C372" i="5"/>
  <c r="B372" i="5"/>
  <c r="E372" i="5" l="1"/>
  <c r="A374" i="5"/>
  <c r="C373" i="5"/>
  <c r="B373" i="5"/>
  <c r="E373" i="5" l="1"/>
  <c r="A375" i="5"/>
  <c r="C374" i="5"/>
  <c r="B374" i="5"/>
  <c r="E374" i="5" l="1"/>
  <c r="A376" i="5"/>
  <c r="C375" i="5"/>
  <c r="B375" i="5"/>
  <c r="E375" i="5" l="1"/>
  <c r="A377" i="5"/>
  <c r="C376" i="5"/>
  <c r="B376" i="5"/>
  <c r="E376" i="5" l="1"/>
  <c r="A378" i="5"/>
  <c r="B377" i="5"/>
  <c r="C377" i="5"/>
  <c r="E377" i="5" l="1"/>
  <c r="A379" i="5"/>
  <c r="B378" i="5"/>
  <c r="C378" i="5"/>
  <c r="E378" i="5" l="1"/>
  <c r="A380" i="5"/>
  <c r="B379" i="5"/>
  <c r="C379" i="5"/>
  <c r="E379" i="5" l="1"/>
  <c r="A381" i="5"/>
  <c r="B380" i="5"/>
  <c r="C380" i="5"/>
  <c r="E380" i="5" l="1"/>
  <c r="A382" i="5"/>
  <c r="B381" i="5"/>
  <c r="C381" i="5"/>
  <c r="E381" i="5" l="1"/>
  <c r="A383" i="5"/>
  <c r="B382" i="5"/>
  <c r="C382" i="5"/>
  <c r="E382" i="5" l="1"/>
  <c r="A384" i="5"/>
  <c r="C383" i="5"/>
  <c r="B383" i="5"/>
  <c r="E383" i="5" l="1"/>
  <c r="A385" i="5"/>
  <c r="C384" i="5"/>
  <c r="B384" i="5"/>
  <c r="E384" i="5" l="1"/>
  <c r="A386" i="5"/>
  <c r="B385" i="5"/>
  <c r="C385" i="5"/>
  <c r="E385" i="5" l="1"/>
  <c r="A387" i="5"/>
  <c r="B386" i="5"/>
  <c r="C386" i="5"/>
  <c r="E386" i="5" l="1"/>
  <c r="A388" i="5"/>
  <c r="B387" i="5"/>
  <c r="C387" i="5"/>
  <c r="E387" i="5" l="1"/>
  <c r="A389" i="5"/>
  <c r="C388" i="5"/>
  <c r="B388" i="5"/>
  <c r="E388" i="5" l="1"/>
  <c r="A390" i="5"/>
  <c r="C389" i="5"/>
  <c r="B389" i="5"/>
  <c r="E389" i="5" l="1"/>
  <c r="A391" i="5"/>
  <c r="C390" i="5"/>
  <c r="B390" i="5"/>
  <c r="E390" i="5" l="1"/>
  <c r="A392" i="5"/>
  <c r="C391" i="5"/>
  <c r="B391" i="5"/>
  <c r="E391" i="5" l="1"/>
  <c r="A393" i="5"/>
  <c r="C392" i="5"/>
  <c r="B392" i="5"/>
  <c r="E392" i="5" l="1"/>
  <c r="A394" i="5"/>
  <c r="C393" i="5"/>
  <c r="B393" i="5"/>
  <c r="E393" i="5" l="1"/>
  <c r="A395" i="5"/>
  <c r="C394" i="5"/>
  <c r="B394" i="5"/>
  <c r="E394" i="5" l="1"/>
  <c r="A396" i="5"/>
  <c r="C395" i="5"/>
  <c r="B395" i="5"/>
  <c r="E395" i="5" l="1"/>
  <c r="A397" i="5"/>
  <c r="C396" i="5"/>
  <c r="B396" i="5"/>
  <c r="E396" i="5" l="1"/>
  <c r="A398" i="5"/>
  <c r="C397" i="5"/>
  <c r="B397" i="5"/>
  <c r="E397" i="5" l="1"/>
  <c r="A399" i="5"/>
  <c r="C398" i="5"/>
  <c r="B398" i="5"/>
  <c r="E398" i="5" l="1"/>
  <c r="A400" i="5"/>
  <c r="C399" i="5"/>
  <c r="B399" i="5"/>
  <c r="E399" i="5" l="1"/>
  <c r="A401" i="5"/>
  <c r="C400" i="5"/>
  <c r="B400" i="5"/>
  <c r="E400" i="5" l="1"/>
  <c r="A402" i="5"/>
  <c r="B401" i="5"/>
  <c r="C401" i="5"/>
  <c r="E401" i="5" l="1"/>
  <c r="A403" i="5"/>
  <c r="B402" i="5"/>
  <c r="C402" i="5"/>
  <c r="E402" i="5" l="1"/>
  <c r="A404" i="5"/>
  <c r="B403" i="5"/>
  <c r="C403" i="5"/>
  <c r="E403" i="5" l="1"/>
  <c r="A405" i="5"/>
  <c r="B404" i="5"/>
  <c r="C404" i="5"/>
  <c r="E404" i="5" l="1"/>
  <c r="A406" i="5"/>
  <c r="B405" i="5"/>
  <c r="C405" i="5"/>
  <c r="E405" i="5" l="1"/>
  <c r="A407" i="5"/>
  <c r="C406" i="5"/>
  <c r="B406" i="5"/>
  <c r="E406" i="5" l="1"/>
  <c r="A408" i="5"/>
  <c r="C407" i="5"/>
  <c r="B407" i="5"/>
  <c r="E407" i="5" l="1"/>
  <c r="A409" i="5"/>
  <c r="C408" i="5"/>
  <c r="B408" i="5"/>
  <c r="E408" i="5" l="1"/>
  <c r="A410" i="5"/>
  <c r="C409" i="5"/>
  <c r="B409" i="5"/>
  <c r="E409" i="5" l="1"/>
  <c r="A411" i="5"/>
  <c r="B410" i="5"/>
  <c r="C410" i="5"/>
  <c r="E410" i="5" l="1"/>
  <c r="A412" i="5"/>
  <c r="B411" i="5"/>
  <c r="C411" i="5"/>
  <c r="E411" i="5" l="1"/>
  <c r="A413" i="5"/>
  <c r="B412" i="5"/>
  <c r="C412" i="5"/>
  <c r="E412" i="5" l="1"/>
  <c r="A414" i="5"/>
  <c r="B413" i="5"/>
  <c r="C413" i="5"/>
  <c r="E413" i="5" l="1"/>
  <c r="A415" i="5"/>
  <c r="B414" i="5"/>
  <c r="C414" i="5"/>
  <c r="E414" i="5" l="1"/>
  <c r="A416" i="5"/>
  <c r="B415" i="5"/>
  <c r="C415" i="5"/>
  <c r="E415" i="5" l="1"/>
  <c r="A417" i="5"/>
  <c r="B416" i="5"/>
  <c r="C416" i="5"/>
  <c r="E416" i="5" l="1"/>
  <c r="A418" i="5"/>
  <c r="C417" i="5"/>
  <c r="B417" i="5"/>
  <c r="E417" i="5" l="1"/>
  <c r="A419" i="5"/>
  <c r="C418" i="5"/>
  <c r="B418" i="5"/>
  <c r="E418" i="5" l="1"/>
  <c r="A420" i="5"/>
  <c r="C419" i="5"/>
  <c r="B419" i="5"/>
  <c r="E419" i="5" l="1"/>
  <c r="A421" i="5"/>
  <c r="C420" i="5"/>
  <c r="B420" i="5"/>
  <c r="E420" i="5" l="1"/>
  <c r="A422" i="5"/>
  <c r="C421" i="5"/>
  <c r="B421" i="5"/>
  <c r="E421" i="5" l="1"/>
  <c r="A423" i="5"/>
  <c r="C422" i="5"/>
  <c r="B422" i="5"/>
  <c r="E422" i="5" l="1"/>
  <c r="A424" i="5"/>
  <c r="C423" i="5"/>
  <c r="B423" i="5"/>
  <c r="E423" i="5" l="1"/>
  <c r="A425" i="5"/>
  <c r="C424" i="5"/>
  <c r="B424" i="5"/>
  <c r="E424" i="5" l="1"/>
  <c r="A426" i="5"/>
  <c r="B425" i="5"/>
  <c r="C425" i="5"/>
  <c r="E425" i="5" l="1"/>
  <c r="A427" i="5"/>
  <c r="B426" i="5"/>
  <c r="C426" i="5"/>
  <c r="E426" i="5" l="1"/>
  <c r="A428" i="5"/>
  <c r="B427" i="5"/>
  <c r="C427" i="5"/>
  <c r="E427" i="5" l="1"/>
  <c r="A429" i="5"/>
  <c r="B428" i="5"/>
  <c r="C428" i="5"/>
  <c r="E428" i="5" l="1"/>
  <c r="A430" i="5"/>
  <c r="C429" i="5"/>
  <c r="B429" i="5"/>
  <c r="E429" i="5" l="1"/>
  <c r="A431" i="5"/>
  <c r="C430" i="5"/>
  <c r="B430" i="5"/>
  <c r="E430" i="5" l="1"/>
  <c r="A432" i="5"/>
  <c r="C431" i="5"/>
  <c r="B431" i="5"/>
  <c r="E431" i="5" l="1"/>
  <c r="A433" i="5"/>
  <c r="B432" i="5"/>
  <c r="C432" i="5"/>
  <c r="E432" i="5" l="1"/>
  <c r="A434" i="5"/>
  <c r="B433" i="5"/>
  <c r="C433" i="5"/>
  <c r="E433" i="5" l="1"/>
  <c r="A435" i="5"/>
  <c r="B434" i="5"/>
  <c r="C434" i="5"/>
  <c r="E434" i="5" l="1"/>
  <c r="A436" i="5"/>
  <c r="C435" i="5"/>
  <c r="B435" i="5"/>
  <c r="E435" i="5" l="1"/>
  <c r="A437" i="5"/>
  <c r="C436" i="5"/>
  <c r="B436" i="5"/>
  <c r="E436" i="5" l="1"/>
  <c r="A438" i="5"/>
  <c r="C437" i="5"/>
  <c r="B437" i="5"/>
  <c r="E437" i="5" l="1"/>
  <c r="A439" i="5"/>
  <c r="C438" i="5"/>
  <c r="B438" i="5"/>
  <c r="E438" i="5" l="1"/>
  <c r="A440" i="5"/>
  <c r="C439" i="5"/>
  <c r="B439" i="5"/>
  <c r="E439" i="5" l="1"/>
  <c r="A441" i="5"/>
  <c r="C440" i="5"/>
  <c r="B440" i="5"/>
  <c r="E440" i="5" l="1"/>
  <c r="A442" i="5"/>
  <c r="C441" i="5"/>
  <c r="B441" i="5"/>
  <c r="E441" i="5" l="1"/>
  <c r="A443" i="5"/>
  <c r="C442" i="5"/>
  <c r="B442" i="5"/>
  <c r="E442" i="5" l="1"/>
  <c r="A444" i="5"/>
  <c r="B443" i="5"/>
  <c r="C443" i="5"/>
  <c r="E443" i="5" l="1"/>
  <c r="A445" i="5"/>
  <c r="C444" i="5"/>
  <c r="B444" i="5"/>
  <c r="E444" i="5" l="1"/>
  <c r="A446" i="5"/>
  <c r="C445" i="5"/>
  <c r="B445" i="5"/>
  <c r="E445" i="5" l="1"/>
  <c r="A447" i="5"/>
  <c r="C446" i="5"/>
  <c r="B446" i="5"/>
  <c r="E446" i="5" l="1"/>
  <c r="A448" i="5"/>
  <c r="C447" i="5"/>
  <c r="B447" i="5"/>
  <c r="E447" i="5" l="1"/>
  <c r="A449" i="5"/>
  <c r="C448" i="5"/>
  <c r="B448" i="5"/>
  <c r="E448" i="5" l="1"/>
  <c r="A450" i="5"/>
  <c r="B449" i="5"/>
  <c r="C449" i="5"/>
  <c r="E449" i="5" l="1"/>
  <c r="A451" i="5"/>
  <c r="B450" i="5"/>
  <c r="C450" i="5"/>
  <c r="E450" i="5" l="1"/>
  <c r="A452" i="5"/>
  <c r="B451" i="5"/>
  <c r="C451" i="5"/>
  <c r="E451" i="5" l="1"/>
  <c r="A453" i="5"/>
  <c r="B452" i="5"/>
  <c r="C452" i="5"/>
  <c r="E452" i="5" l="1"/>
  <c r="A454" i="5"/>
  <c r="B453" i="5"/>
  <c r="C453" i="5"/>
  <c r="E453" i="5" l="1"/>
  <c r="A455" i="5"/>
  <c r="C454" i="5"/>
  <c r="B454" i="5"/>
  <c r="E454" i="5" l="1"/>
  <c r="A456" i="5"/>
  <c r="C455" i="5"/>
  <c r="B455" i="5"/>
  <c r="E455" i="5" l="1"/>
  <c r="A457" i="5"/>
  <c r="C456" i="5"/>
  <c r="B456" i="5"/>
  <c r="E456" i="5" l="1"/>
  <c r="A458" i="5"/>
  <c r="C457" i="5"/>
  <c r="B457" i="5"/>
  <c r="E457" i="5" l="1"/>
  <c r="A459" i="5"/>
  <c r="C458" i="5"/>
  <c r="B458" i="5"/>
  <c r="E458" i="5" l="1"/>
  <c r="A460" i="5"/>
  <c r="C459" i="5"/>
  <c r="B459" i="5"/>
  <c r="E459" i="5" l="1"/>
  <c r="A461" i="5"/>
  <c r="C460" i="5"/>
  <c r="B460" i="5"/>
  <c r="E460" i="5" l="1"/>
  <c r="A462" i="5"/>
  <c r="B461" i="5"/>
  <c r="C461" i="5"/>
  <c r="E461" i="5" l="1"/>
  <c r="A463" i="5"/>
  <c r="B462" i="5"/>
  <c r="C462" i="5"/>
  <c r="E462" i="5" l="1"/>
  <c r="A464" i="5"/>
  <c r="B463" i="5"/>
  <c r="C463" i="5"/>
  <c r="E463" i="5" l="1"/>
  <c r="A465" i="5"/>
  <c r="B464" i="5"/>
  <c r="C464" i="5"/>
  <c r="E464" i="5" l="1"/>
  <c r="A466" i="5"/>
  <c r="B465" i="5"/>
  <c r="C465" i="5"/>
  <c r="E465" i="5" l="1"/>
  <c r="A467" i="5"/>
  <c r="B466" i="5"/>
  <c r="C466" i="5"/>
  <c r="E466" i="5" l="1"/>
  <c r="A468" i="5"/>
  <c r="C467" i="5"/>
  <c r="B467" i="5"/>
  <c r="E467" i="5" l="1"/>
  <c r="A469" i="5"/>
  <c r="C468" i="5"/>
  <c r="B468" i="5"/>
  <c r="E468" i="5" l="1"/>
  <c r="A470" i="5"/>
  <c r="C469" i="5"/>
  <c r="B469" i="5"/>
  <c r="E469" i="5" l="1"/>
  <c r="A471" i="5"/>
  <c r="C470" i="5"/>
  <c r="B470" i="5"/>
  <c r="E470" i="5" l="1"/>
  <c r="A472" i="5"/>
  <c r="C471" i="5"/>
  <c r="B471" i="5"/>
  <c r="E471" i="5" l="1"/>
  <c r="A473" i="5"/>
  <c r="C472" i="5"/>
  <c r="B472" i="5"/>
  <c r="E472" i="5" l="1"/>
  <c r="A474" i="5"/>
  <c r="B473" i="5"/>
  <c r="C473" i="5"/>
  <c r="E473" i="5" l="1"/>
  <c r="A475" i="5"/>
  <c r="B474" i="5"/>
  <c r="C474" i="5"/>
  <c r="E474" i="5" l="1"/>
  <c r="A476" i="5"/>
  <c r="B475" i="5"/>
  <c r="C475" i="5"/>
  <c r="E475" i="5" l="1"/>
  <c r="A477" i="5"/>
  <c r="B476" i="5"/>
  <c r="C476" i="5"/>
  <c r="E476" i="5" l="1"/>
  <c r="A478" i="5"/>
  <c r="C477" i="5"/>
  <c r="B477" i="5"/>
  <c r="E477" i="5" l="1"/>
  <c r="A479" i="5"/>
  <c r="C478" i="5"/>
  <c r="B478" i="5"/>
  <c r="E478" i="5" l="1"/>
  <c r="A480" i="5"/>
  <c r="C479" i="5"/>
  <c r="B479" i="5"/>
  <c r="E479" i="5" l="1"/>
  <c r="A481" i="5"/>
  <c r="C480" i="5"/>
  <c r="B480" i="5"/>
  <c r="E480" i="5" l="1"/>
  <c r="A482" i="5"/>
  <c r="C481" i="5"/>
  <c r="B481" i="5"/>
  <c r="E481" i="5" l="1"/>
  <c r="A483" i="5"/>
  <c r="C482" i="5"/>
  <c r="B482" i="5"/>
  <c r="E482" i="5" l="1"/>
  <c r="A484" i="5"/>
  <c r="C483" i="5"/>
  <c r="B483" i="5"/>
  <c r="E483" i="5" l="1"/>
  <c r="A485" i="5"/>
  <c r="C484" i="5"/>
  <c r="B484" i="5"/>
  <c r="E484" i="5" l="1"/>
  <c r="A486" i="5"/>
  <c r="C485" i="5"/>
  <c r="B485" i="5"/>
  <c r="E485" i="5" l="1"/>
  <c r="A487" i="5"/>
  <c r="C486" i="5"/>
  <c r="B486" i="5"/>
  <c r="E486" i="5" l="1"/>
  <c r="A488" i="5"/>
  <c r="C487" i="5"/>
  <c r="B487" i="5"/>
  <c r="E487" i="5" l="1"/>
  <c r="A489" i="5"/>
  <c r="C488" i="5"/>
  <c r="B488" i="5"/>
  <c r="E488" i="5" l="1"/>
  <c r="A490" i="5"/>
  <c r="C489" i="5"/>
  <c r="B489" i="5"/>
  <c r="E489" i="5" l="1"/>
  <c r="A491" i="5"/>
  <c r="C490" i="5"/>
  <c r="B490" i="5"/>
  <c r="E490" i="5" l="1"/>
  <c r="A492" i="5"/>
  <c r="C491" i="5"/>
  <c r="B491" i="5"/>
  <c r="E491" i="5" l="1"/>
  <c r="A493" i="5"/>
  <c r="C492" i="5"/>
  <c r="B492" i="5"/>
  <c r="E492" i="5" l="1"/>
  <c r="A494" i="5"/>
  <c r="C493" i="5"/>
  <c r="B493" i="5"/>
  <c r="E493" i="5" l="1"/>
  <c r="A495" i="5"/>
  <c r="C494" i="5"/>
  <c r="B494" i="5"/>
  <c r="E494" i="5" l="1"/>
  <c r="A496" i="5"/>
  <c r="C495" i="5"/>
  <c r="B495" i="5"/>
  <c r="E495" i="5" l="1"/>
  <c r="A497" i="5"/>
  <c r="C496" i="5"/>
  <c r="B496" i="5"/>
  <c r="E496" i="5" l="1"/>
  <c r="A498" i="5"/>
  <c r="B497" i="5"/>
  <c r="C497" i="5"/>
  <c r="E497" i="5" l="1"/>
  <c r="A499" i="5"/>
  <c r="B498" i="5"/>
  <c r="C498" i="5"/>
  <c r="E498" i="5" l="1"/>
  <c r="A500" i="5"/>
  <c r="B499" i="5"/>
  <c r="C499" i="5"/>
  <c r="E499" i="5" l="1"/>
  <c r="A501" i="5"/>
  <c r="B500" i="5"/>
  <c r="C500" i="5"/>
  <c r="E500" i="5" l="1"/>
  <c r="A502" i="5"/>
  <c r="B501" i="5"/>
  <c r="C501" i="5"/>
  <c r="E501" i="5" l="1"/>
  <c r="A503" i="5"/>
  <c r="B502" i="5"/>
  <c r="C502" i="5"/>
  <c r="E502" i="5" l="1"/>
  <c r="A504" i="5"/>
  <c r="B503" i="5"/>
  <c r="C503" i="5"/>
  <c r="E503" i="5" l="1"/>
  <c r="A505" i="5"/>
  <c r="B504" i="5"/>
  <c r="C504" i="5"/>
  <c r="E504" i="5" l="1"/>
  <c r="A506" i="5"/>
  <c r="B505" i="5"/>
  <c r="C505" i="5"/>
  <c r="E505" i="5" l="1"/>
  <c r="A507" i="5"/>
  <c r="C506" i="5"/>
  <c r="B506" i="5"/>
  <c r="E506" i="5" l="1"/>
  <c r="A508" i="5"/>
  <c r="C507" i="5"/>
  <c r="B507" i="5"/>
  <c r="E507" i="5" l="1"/>
  <c r="A509" i="5"/>
  <c r="C508" i="5"/>
  <c r="B508" i="5"/>
  <c r="E508" i="5" l="1"/>
  <c r="A510" i="5"/>
  <c r="C509" i="5"/>
  <c r="B509" i="5"/>
  <c r="E509" i="5" l="1"/>
  <c r="A511" i="5"/>
  <c r="C510" i="5"/>
  <c r="B510" i="5"/>
  <c r="E510" i="5" l="1"/>
  <c r="A512" i="5"/>
  <c r="C511" i="5"/>
  <c r="B511" i="5"/>
  <c r="E511" i="5" l="1"/>
  <c r="A513" i="5"/>
  <c r="B512" i="5"/>
  <c r="C512" i="5"/>
  <c r="E512" i="5" l="1"/>
  <c r="A514" i="5"/>
  <c r="B513" i="5"/>
  <c r="C513" i="5"/>
  <c r="E513" i="5" l="1"/>
  <c r="A515" i="5"/>
  <c r="C514" i="5"/>
  <c r="B514" i="5"/>
  <c r="E514" i="5" l="1"/>
  <c r="A516" i="5"/>
  <c r="C515" i="5"/>
  <c r="B515" i="5"/>
  <c r="E515" i="5" l="1"/>
  <c r="A517" i="5"/>
  <c r="C516" i="5"/>
  <c r="B516" i="5"/>
  <c r="E516" i="5" l="1"/>
  <c r="A518" i="5"/>
  <c r="C517" i="5"/>
  <c r="B517" i="5"/>
  <c r="E517" i="5" l="1"/>
  <c r="A519" i="5"/>
  <c r="C518" i="5"/>
  <c r="B518" i="5"/>
  <c r="E518" i="5" l="1"/>
  <c r="A520" i="5"/>
  <c r="C519" i="5"/>
  <c r="B519" i="5"/>
  <c r="E519" i="5" l="1"/>
  <c r="A521" i="5"/>
  <c r="C520" i="5"/>
  <c r="B520" i="5"/>
  <c r="E520" i="5" l="1"/>
  <c r="A522" i="5"/>
  <c r="B521" i="5"/>
  <c r="C521" i="5"/>
  <c r="E521" i="5" l="1"/>
  <c r="A523" i="5"/>
  <c r="B522" i="5"/>
  <c r="C522" i="5"/>
  <c r="E522" i="5" l="1"/>
  <c r="A524" i="5"/>
  <c r="B523" i="5"/>
  <c r="C523" i="5"/>
  <c r="E523" i="5" l="1"/>
  <c r="A525" i="5"/>
  <c r="B524" i="5"/>
  <c r="C524" i="5"/>
  <c r="E524" i="5" l="1"/>
  <c r="A526" i="5"/>
  <c r="B525" i="5"/>
  <c r="C525" i="5"/>
  <c r="E525" i="5" l="1"/>
  <c r="A527" i="5"/>
  <c r="B526" i="5"/>
  <c r="C526" i="5"/>
  <c r="E526" i="5" l="1"/>
  <c r="A528" i="5"/>
  <c r="C527" i="5"/>
  <c r="B527" i="5"/>
  <c r="E527" i="5" l="1"/>
  <c r="A529" i="5"/>
  <c r="B528" i="5"/>
  <c r="C528" i="5"/>
  <c r="E528" i="5" l="1"/>
  <c r="A530" i="5"/>
  <c r="C529" i="5"/>
  <c r="B529" i="5"/>
  <c r="E529" i="5" l="1"/>
  <c r="A531" i="5"/>
  <c r="C530" i="5"/>
  <c r="B530" i="5"/>
  <c r="E530" i="5" l="1"/>
  <c r="A532" i="5"/>
  <c r="C531" i="5"/>
  <c r="B531" i="5"/>
  <c r="E531" i="5" l="1"/>
  <c r="A533" i="5"/>
  <c r="C532" i="5"/>
  <c r="B532" i="5"/>
  <c r="E532" i="5" l="1"/>
  <c r="A534" i="5"/>
  <c r="C533" i="5"/>
  <c r="B533" i="5"/>
  <c r="E533" i="5" l="1"/>
  <c r="A535" i="5"/>
  <c r="C534" i="5"/>
  <c r="B534" i="5"/>
  <c r="E534" i="5" l="1"/>
  <c r="A536" i="5"/>
  <c r="C535" i="5"/>
  <c r="B535" i="5"/>
  <c r="E535" i="5" l="1"/>
  <c r="A537" i="5"/>
  <c r="B536" i="5"/>
  <c r="C536" i="5"/>
  <c r="E536" i="5" l="1"/>
  <c r="A538" i="5"/>
  <c r="B537" i="5"/>
  <c r="C537" i="5"/>
  <c r="E537" i="5" l="1"/>
  <c r="A539" i="5"/>
  <c r="C538" i="5"/>
  <c r="B538" i="5"/>
  <c r="E538" i="5" l="1"/>
  <c r="A540" i="5"/>
  <c r="C539" i="5"/>
  <c r="B539" i="5"/>
  <c r="E539" i="5" l="1"/>
  <c r="A541" i="5"/>
  <c r="C540" i="5"/>
  <c r="B540" i="5"/>
  <c r="E540" i="5" l="1"/>
  <c r="A542" i="5"/>
  <c r="C541" i="5"/>
  <c r="B541" i="5"/>
  <c r="E541" i="5" l="1"/>
  <c r="A543" i="5"/>
  <c r="C542" i="5"/>
  <c r="B542" i="5"/>
  <c r="E542" i="5" l="1"/>
  <c r="A544" i="5"/>
  <c r="C543" i="5"/>
  <c r="B543" i="5"/>
  <c r="E543" i="5" l="1"/>
  <c r="A545" i="5"/>
  <c r="C544" i="5"/>
  <c r="B544" i="5"/>
  <c r="E544" i="5" l="1"/>
  <c r="A546" i="5"/>
  <c r="B545" i="5"/>
  <c r="C545" i="5"/>
  <c r="E545" i="5" l="1"/>
  <c r="A547" i="5"/>
  <c r="B546" i="5"/>
  <c r="C546" i="5"/>
  <c r="E546" i="5" l="1"/>
  <c r="A548" i="5"/>
  <c r="B547" i="5"/>
  <c r="C547" i="5"/>
  <c r="E547" i="5" l="1"/>
  <c r="A549" i="5"/>
  <c r="B548" i="5"/>
  <c r="C548" i="5"/>
  <c r="E548" i="5" l="1"/>
  <c r="A550" i="5"/>
  <c r="B549" i="5"/>
  <c r="C549" i="5"/>
  <c r="E549" i="5" l="1"/>
  <c r="A551" i="5"/>
  <c r="B550" i="5"/>
  <c r="C550" i="5"/>
  <c r="E550" i="5" l="1"/>
  <c r="A552" i="5"/>
  <c r="B551" i="5"/>
  <c r="C551" i="5"/>
  <c r="E551" i="5" l="1"/>
  <c r="A553" i="5"/>
  <c r="B552" i="5"/>
  <c r="C552" i="5"/>
  <c r="E552" i="5" l="1"/>
  <c r="A554" i="5"/>
  <c r="B553" i="5"/>
  <c r="C553" i="5"/>
  <c r="E553" i="5" l="1"/>
  <c r="A555" i="5"/>
  <c r="B554" i="5"/>
  <c r="C554" i="5"/>
  <c r="E554" i="5" l="1"/>
  <c r="A556" i="5"/>
  <c r="B555" i="5"/>
  <c r="C555" i="5"/>
  <c r="E555" i="5" l="1"/>
  <c r="A557" i="5"/>
  <c r="C556" i="5"/>
  <c r="B556" i="5"/>
  <c r="E556" i="5" l="1"/>
  <c r="A558" i="5"/>
  <c r="C557" i="5"/>
  <c r="B557" i="5"/>
  <c r="E557" i="5" l="1"/>
  <c r="A559" i="5"/>
  <c r="C558" i="5"/>
  <c r="B558" i="5"/>
  <c r="E558" i="5" l="1"/>
  <c r="A560" i="5"/>
  <c r="C559" i="5"/>
  <c r="B559" i="5"/>
  <c r="E559" i="5" l="1"/>
  <c r="A561" i="5"/>
  <c r="C560" i="5"/>
  <c r="B560" i="5"/>
  <c r="E560" i="5" l="1"/>
  <c r="A562" i="5"/>
  <c r="C561" i="5"/>
  <c r="B561" i="5"/>
  <c r="E561" i="5" l="1"/>
  <c r="A563" i="5"/>
  <c r="C562" i="5"/>
  <c r="B562" i="5"/>
  <c r="E562" i="5" l="1"/>
  <c r="A564" i="5"/>
  <c r="C563" i="5"/>
  <c r="B563" i="5"/>
  <c r="E563" i="5" l="1"/>
  <c r="A565" i="5"/>
  <c r="C564" i="5"/>
  <c r="B564" i="5"/>
  <c r="E564" i="5" l="1"/>
  <c r="A566" i="5"/>
  <c r="C565" i="5"/>
  <c r="B565" i="5"/>
  <c r="E565" i="5" l="1"/>
  <c r="A567" i="5"/>
  <c r="C566" i="5"/>
  <c r="B566" i="5"/>
  <c r="E566" i="5" l="1"/>
  <c r="A568" i="5"/>
  <c r="C567" i="5"/>
  <c r="B567" i="5"/>
  <c r="E567" i="5" l="1"/>
  <c r="A569" i="5"/>
  <c r="C568" i="5"/>
  <c r="B568" i="5"/>
  <c r="E568" i="5" l="1"/>
  <c r="A570" i="5"/>
  <c r="B569" i="5"/>
  <c r="C569" i="5"/>
  <c r="E569" i="5" l="1"/>
  <c r="A571" i="5"/>
  <c r="B570" i="5"/>
  <c r="C570" i="5"/>
  <c r="E570" i="5" l="1"/>
  <c r="A572" i="5"/>
  <c r="B571" i="5"/>
  <c r="C571" i="5"/>
  <c r="E571" i="5" l="1"/>
  <c r="A573" i="5"/>
  <c r="B572" i="5"/>
  <c r="C572" i="5"/>
  <c r="E572" i="5" l="1"/>
  <c r="A574" i="5"/>
  <c r="B573" i="5"/>
  <c r="C573" i="5"/>
  <c r="E573" i="5" l="1"/>
  <c r="A575" i="5"/>
  <c r="C574" i="5"/>
  <c r="B574" i="5"/>
  <c r="E574" i="5" l="1"/>
  <c r="A576" i="5"/>
  <c r="C575" i="5"/>
  <c r="B575" i="5"/>
  <c r="E575" i="5" l="1"/>
  <c r="A577" i="5"/>
  <c r="B576" i="5"/>
  <c r="C576" i="5"/>
  <c r="E576" i="5" l="1"/>
  <c r="A578" i="5"/>
  <c r="C577" i="5"/>
  <c r="B577" i="5"/>
  <c r="E577" i="5" l="1"/>
  <c r="A579" i="5"/>
  <c r="B578" i="5"/>
  <c r="C578" i="5"/>
  <c r="E578" i="5" l="1"/>
  <c r="A580" i="5"/>
  <c r="B579" i="5"/>
  <c r="C579" i="5"/>
  <c r="E579" i="5" l="1"/>
  <c r="A581" i="5"/>
  <c r="B580" i="5"/>
  <c r="C580" i="5"/>
  <c r="E580" i="5" l="1"/>
  <c r="A582" i="5"/>
  <c r="B581" i="5"/>
  <c r="C581" i="5"/>
  <c r="E581" i="5" l="1"/>
  <c r="A583" i="5"/>
  <c r="B582" i="5"/>
  <c r="C582" i="5"/>
  <c r="E582" i="5" l="1"/>
  <c r="A584" i="5"/>
  <c r="B583" i="5"/>
  <c r="C583" i="5"/>
  <c r="E583" i="5" l="1"/>
  <c r="A585" i="5"/>
  <c r="B584" i="5"/>
  <c r="C584" i="5"/>
  <c r="E584" i="5" l="1"/>
  <c r="A586" i="5"/>
  <c r="C585" i="5"/>
  <c r="B585" i="5"/>
  <c r="E585" i="5" l="1"/>
  <c r="A587" i="5"/>
  <c r="C586" i="5"/>
  <c r="B586" i="5"/>
  <c r="E586" i="5" l="1"/>
  <c r="A588" i="5"/>
  <c r="C587" i="5"/>
  <c r="B587" i="5"/>
  <c r="E587" i="5" l="1"/>
  <c r="A589" i="5"/>
  <c r="C588" i="5"/>
  <c r="B588" i="5"/>
  <c r="E588" i="5" l="1"/>
  <c r="A590" i="5"/>
  <c r="C589" i="5"/>
  <c r="B589" i="5"/>
  <c r="E589" i="5" l="1"/>
  <c r="A591" i="5"/>
  <c r="C590" i="5"/>
  <c r="B590" i="5"/>
  <c r="E590" i="5" l="1"/>
  <c r="A592" i="5"/>
  <c r="C591" i="5"/>
  <c r="B591" i="5"/>
  <c r="E591" i="5" l="1"/>
  <c r="A593" i="5"/>
  <c r="C592" i="5"/>
  <c r="B592" i="5"/>
  <c r="E592" i="5" l="1"/>
  <c r="A594" i="5"/>
  <c r="B593" i="5"/>
  <c r="C593" i="5"/>
  <c r="E593" i="5" l="1"/>
  <c r="A595" i="5"/>
  <c r="B594" i="5"/>
  <c r="C594" i="5"/>
  <c r="E594" i="5" l="1"/>
  <c r="A596" i="5"/>
  <c r="B595" i="5"/>
  <c r="C595" i="5"/>
  <c r="E595" i="5" l="1"/>
  <c r="A597" i="5"/>
  <c r="B596" i="5"/>
  <c r="C596" i="5"/>
  <c r="E596" i="5" l="1"/>
  <c r="A598" i="5"/>
  <c r="C597" i="5"/>
  <c r="B597" i="5"/>
  <c r="E597" i="5" l="1"/>
  <c r="A599" i="5"/>
  <c r="C598" i="5"/>
  <c r="B598" i="5"/>
  <c r="E598" i="5" l="1"/>
  <c r="A600" i="5"/>
  <c r="C599" i="5"/>
  <c r="B599" i="5"/>
  <c r="E599" i="5" l="1"/>
  <c r="A601" i="5"/>
  <c r="C600" i="5"/>
  <c r="B600" i="5"/>
  <c r="E600" i="5" l="1"/>
  <c r="A602" i="5"/>
  <c r="B601" i="5"/>
  <c r="C601" i="5"/>
  <c r="E601" i="5" l="1"/>
  <c r="A603" i="5"/>
  <c r="B602" i="5"/>
  <c r="C602" i="5"/>
  <c r="E602" i="5" l="1"/>
  <c r="A604" i="5"/>
  <c r="C603" i="5"/>
  <c r="B603" i="5"/>
  <c r="E603" i="5" l="1"/>
  <c r="A605" i="5"/>
  <c r="B604" i="5"/>
  <c r="C604" i="5"/>
  <c r="E604" i="5" l="1"/>
  <c r="A606" i="5"/>
  <c r="B605" i="5"/>
  <c r="C605" i="5"/>
  <c r="E605" i="5" l="1"/>
  <c r="A607" i="5"/>
  <c r="C606" i="5"/>
  <c r="B606" i="5"/>
  <c r="E606" i="5" l="1"/>
  <c r="A608" i="5"/>
  <c r="B607" i="5"/>
  <c r="C607" i="5"/>
  <c r="E607" i="5" l="1"/>
  <c r="A609" i="5"/>
  <c r="B608" i="5"/>
  <c r="C608" i="5"/>
  <c r="E608" i="5" l="1"/>
  <c r="A610" i="5"/>
  <c r="B609" i="5"/>
  <c r="C609" i="5"/>
  <c r="E609" i="5" l="1"/>
  <c r="A611" i="5"/>
  <c r="C610" i="5"/>
  <c r="B610" i="5"/>
  <c r="E610" i="5" l="1"/>
  <c r="A612" i="5"/>
  <c r="C611" i="5"/>
  <c r="B611" i="5"/>
  <c r="E611" i="5" l="1"/>
  <c r="A613" i="5"/>
  <c r="C612" i="5"/>
  <c r="B612" i="5"/>
  <c r="E612" i="5" l="1"/>
  <c r="A614" i="5"/>
  <c r="C613" i="5"/>
  <c r="B613" i="5"/>
  <c r="E613" i="5" l="1"/>
  <c r="A615" i="5"/>
  <c r="C614" i="5"/>
  <c r="B614" i="5"/>
  <c r="E614" i="5" l="1"/>
  <c r="A616" i="5"/>
  <c r="C615" i="5"/>
  <c r="B615" i="5"/>
  <c r="E615" i="5" l="1"/>
  <c r="A617" i="5"/>
  <c r="C616" i="5"/>
  <c r="B616" i="5"/>
  <c r="E616" i="5" l="1"/>
  <c r="A618" i="5"/>
  <c r="B617" i="5"/>
  <c r="C617" i="5"/>
  <c r="E617" i="5" l="1"/>
  <c r="A619" i="5"/>
  <c r="B618" i="5"/>
  <c r="C618" i="5"/>
  <c r="E618" i="5" l="1"/>
  <c r="A620" i="5"/>
  <c r="B619" i="5"/>
  <c r="C619" i="5"/>
  <c r="E619" i="5" l="1"/>
  <c r="A621" i="5"/>
  <c r="B620" i="5"/>
  <c r="C620" i="5"/>
  <c r="E620" i="5" l="1"/>
  <c r="A622" i="5"/>
  <c r="C621" i="5"/>
  <c r="B621" i="5"/>
  <c r="E621" i="5" l="1"/>
  <c r="A623" i="5"/>
  <c r="C622" i="5"/>
  <c r="B622" i="5"/>
  <c r="E622" i="5" l="1"/>
  <c r="A624" i="5"/>
  <c r="C623" i="5"/>
  <c r="B623" i="5"/>
  <c r="E623" i="5" l="1"/>
  <c r="A625" i="5"/>
  <c r="C624" i="5"/>
  <c r="B624" i="5"/>
  <c r="E624" i="5" l="1"/>
  <c r="A626" i="5"/>
  <c r="C625" i="5"/>
  <c r="B625" i="5"/>
  <c r="E625" i="5" l="1"/>
  <c r="A627" i="5"/>
  <c r="C626" i="5"/>
  <c r="B626" i="5"/>
  <c r="E626" i="5" l="1"/>
  <c r="A628" i="5"/>
  <c r="C627" i="5"/>
  <c r="B627" i="5"/>
  <c r="E627" i="5" l="1"/>
  <c r="A629" i="5"/>
  <c r="B628" i="5"/>
  <c r="C628" i="5"/>
  <c r="E628" i="5" l="1"/>
  <c r="A630" i="5"/>
  <c r="B629" i="5"/>
  <c r="C629" i="5"/>
  <c r="E629" i="5" l="1"/>
  <c r="A631" i="5"/>
  <c r="B630" i="5"/>
  <c r="C630" i="5"/>
  <c r="E630" i="5" l="1"/>
  <c r="A632" i="5"/>
  <c r="C631" i="5"/>
  <c r="B631" i="5"/>
  <c r="E631" i="5" l="1"/>
  <c r="A633" i="5"/>
  <c r="C632" i="5"/>
  <c r="B632" i="5"/>
  <c r="E632" i="5" l="1"/>
  <c r="A634" i="5"/>
  <c r="B633" i="5"/>
  <c r="C633" i="5"/>
  <c r="E633" i="5" l="1"/>
  <c r="A635" i="5"/>
  <c r="C634" i="5"/>
  <c r="B634" i="5"/>
  <c r="E634" i="5" l="1"/>
  <c r="A636" i="5"/>
  <c r="C635" i="5"/>
  <c r="B635" i="5"/>
  <c r="E635" i="5" l="1"/>
  <c r="A637" i="5"/>
  <c r="C636" i="5"/>
  <c r="B636" i="5"/>
  <c r="E636" i="5" l="1"/>
  <c r="A638" i="5"/>
  <c r="C637" i="5"/>
  <c r="B637" i="5"/>
  <c r="E637" i="5" l="1"/>
  <c r="A639" i="5"/>
  <c r="C638" i="5"/>
  <c r="B638" i="5"/>
  <c r="E638" i="5" l="1"/>
  <c r="A640" i="5"/>
  <c r="C639" i="5"/>
  <c r="B639" i="5"/>
  <c r="E639" i="5" l="1"/>
  <c r="A641" i="5"/>
  <c r="C640" i="5"/>
  <c r="B640" i="5"/>
  <c r="E640" i="5" l="1"/>
  <c r="A642" i="5"/>
  <c r="B641" i="5"/>
  <c r="C641" i="5"/>
  <c r="E641" i="5" l="1"/>
  <c r="A643" i="5"/>
  <c r="B642" i="5"/>
  <c r="C642" i="5"/>
  <c r="E642" i="5" l="1"/>
  <c r="A644" i="5"/>
  <c r="B643" i="5"/>
  <c r="C643" i="5"/>
  <c r="E643" i="5" l="1"/>
  <c r="A645" i="5"/>
  <c r="B644" i="5"/>
  <c r="C644" i="5"/>
  <c r="E644" i="5" l="1"/>
  <c r="A646" i="5"/>
  <c r="B645" i="5"/>
  <c r="C645" i="5"/>
  <c r="E645" i="5" l="1"/>
  <c r="A647" i="5"/>
  <c r="B646" i="5"/>
  <c r="C646" i="5"/>
  <c r="E646" i="5" l="1"/>
  <c r="A648" i="5"/>
  <c r="B647" i="5"/>
  <c r="C647" i="5"/>
  <c r="E647" i="5" l="1"/>
  <c r="A649" i="5"/>
  <c r="C648" i="5"/>
  <c r="B648" i="5"/>
  <c r="E648" i="5" l="1"/>
  <c r="A650" i="5"/>
  <c r="C649" i="5"/>
  <c r="B649" i="5"/>
  <c r="E649" i="5" l="1"/>
  <c r="A651" i="5"/>
  <c r="B650" i="5"/>
  <c r="C650" i="5"/>
  <c r="E650" i="5" l="1"/>
  <c r="A652" i="5"/>
  <c r="C651" i="5"/>
  <c r="B651" i="5"/>
  <c r="E651" i="5" l="1"/>
  <c r="A653" i="5"/>
  <c r="C652" i="5"/>
  <c r="B652" i="5"/>
  <c r="E652" i="5" l="1"/>
  <c r="A654" i="5"/>
  <c r="C653" i="5"/>
  <c r="B653" i="5"/>
  <c r="E653" i="5" l="1"/>
  <c r="A655" i="5"/>
  <c r="C654" i="5"/>
  <c r="B654" i="5"/>
  <c r="E654" i="5" l="1"/>
  <c r="A656" i="5"/>
  <c r="C655" i="5"/>
  <c r="B655" i="5"/>
  <c r="E655" i="5" l="1"/>
  <c r="A657" i="5"/>
  <c r="C656" i="5"/>
  <c r="B656" i="5"/>
  <c r="E656" i="5" l="1"/>
  <c r="A658" i="5"/>
  <c r="C657" i="5"/>
  <c r="B657" i="5"/>
  <c r="E657" i="5" l="1"/>
  <c r="A659" i="5"/>
  <c r="C658" i="5"/>
  <c r="B658" i="5"/>
  <c r="E658" i="5" l="1"/>
  <c r="A660" i="5"/>
  <c r="C659" i="5"/>
  <c r="B659" i="5"/>
  <c r="E659" i="5" l="1"/>
  <c r="A661" i="5"/>
  <c r="C660" i="5"/>
  <c r="B660" i="5"/>
  <c r="E660" i="5" l="1"/>
  <c r="A662" i="5"/>
  <c r="C661" i="5"/>
  <c r="B661" i="5"/>
  <c r="E661" i="5" l="1"/>
  <c r="A663" i="5"/>
  <c r="C662" i="5"/>
  <c r="B662" i="5"/>
  <c r="E662" i="5" l="1"/>
  <c r="A664" i="5"/>
  <c r="C663" i="5"/>
  <c r="B663" i="5"/>
  <c r="E663" i="5" l="1"/>
  <c r="A665" i="5"/>
  <c r="C664" i="5"/>
  <c r="B664" i="5"/>
  <c r="E664" i="5" l="1"/>
  <c r="A666" i="5"/>
  <c r="B665" i="5"/>
  <c r="C665" i="5"/>
  <c r="E665" i="5" l="1"/>
  <c r="A667" i="5"/>
  <c r="B666" i="5"/>
  <c r="C666" i="5"/>
  <c r="E666" i="5" l="1"/>
  <c r="A668" i="5"/>
  <c r="B667" i="5"/>
  <c r="C667" i="5"/>
  <c r="E667" i="5" l="1"/>
  <c r="A669" i="5"/>
  <c r="B668" i="5"/>
  <c r="C668" i="5"/>
  <c r="E668" i="5" l="1"/>
  <c r="A670" i="5"/>
  <c r="B669" i="5"/>
  <c r="C669" i="5"/>
  <c r="E669" i="5" l="1"/>
  <c r="A671" i="5"/>
  <c r="B670" i="5"/>
  <c r="C670" i="5"/>
  <c r="E670" i="5" l="1"/>
  <c r="A672" i="5"/>
  <c r="B671" i="5"/>
  <c r="C671" i="5"/>
  <c r="E671" i="5" l="1"/>
  <c r="A673" i="5"/>
  <c r="B672" i="5"/>
  <c r="C672" i="5"/>
  <c r="E672" i="5" l="1"/>
  <c r="A674" i="5"/>
  <c r="B673" i="5"/>
  <c r="C673" i="5"/>
  <c r="E673" i="5" l="1"/>
  <c r="A675" i="5"/>
  <c r="B674" i="5"/>
  <c r="C674" i="5"/>
  <c r="E674" i="5" l="1"/>
  <c r="A676" i="5"/>
  <c r="B675" i="5"/>
  <c r="C675" i="5"/>
  <c r="E675" i="5" l="1"/>
  <c r="A677" i="5"/>
  <c r="B676" i="5"/>
  <c r="C676" i="5"/>
  <c r="E676" i="5" l="1"/>
  <c r="A678" i="5"/>
  <c r="C677" i="5"/>
  <c r="B677" i="5"/>
  <c r="E677" i="5" l="1"/>
  <c r="A679" i="5"/>
  <c r="B678" i="5"/>
  <c r="C678" i="5"/>
  <c r="E678" i="5" l="1"/>
  <c r="A680" i="5"/>
  <c r="C679" i="5"/>
  <c r="B679" i="5"/>
  <c r="E679" i="5" l="1"/>
  <c r="A681" i="5"/>
  <c r="B680" i="5"/>
  <c r="C680" i="5"/>
  <c r="E680" i="5" l="1"/>
  <c r="A682" i="5"/>
  <c r="C681" i="5"/>
  <c r="B681" i="5"/>
  <c r="E681" i="5" l="1"/>
  <c r="A683" i="5"/>
  <c r="C682" i="5"/>
  <c r="B682" i="5"/>
  <c r="E682" i="5" l="1"/>
  <c r="A684" i="5"/>
  <c r="C683" i="5"/>
  <c r="B683" i="5"/>
  <c r="E683" i="5" l="1"/>
  <c r="A685" i="5"/>
  <c r="C684" i="5"/>
  <c r="B684" i="5"/>
  <c r="E684" i="5" l="1"/>
  <c r="A686" i="5"/>
  <c r="C685" i="5"/>
  <c r="B685" i="5"/>
  <c r="E685" i="5" l="1"/>
  <c r="A687" i="5"/>
  <c r="C686" i="5"/>
  <c r="B686" i="5"/>
  <c r="E686" i="5" l="1"/>
  <c r="A688" i="5"/>
  <c r="C687" i="5"/>
  <c r="B687" i="5"/>
  <c r="E687" i="5" l="1"/>
  <c r="A689" i="5"/>
  <c r="C688" i="5"/>
  <c r="B688" i="5"/>
  <c r="E688" i="5" l="1"/>
  <c r="A690" i="5"/>
  <c r="B689" i="5"/>
  <c r="C689" i="5"/>
  <c r="E689" i="5" l="1"/>
  <c r="A691" i="5"/>
  <c r="B690" i="5"/>
  <c r="C690" i="5"/>
  <c r="E690" i="5" l="1"/>
  <c r="A692" i="5"/>
  <c r="B691" i="5"/>
  <c r="C691" i="5"/>
  <c r="E691" i="5" l="1"/>
  <c r="A693" i="5"/>
  <c r="B692" i="5"/>
  <c r="C692" i="5"/>
  <c r="E692" i="5" l="1"/>
  <c r="A694" i="5"/>
  <c r="C693" i="5"/>
  <c r="B693" i="5"/>
  <c r="E693" i="5" l="1"/>
  <c r="A695" i="5"/>
  <c r="C694" i="5"/>
  <c r="B694" i="5"/>
  <c r="E694" i="5" l="1"/>
  <c r="A696" i="5"/>
  <c r="C695" i="5"/>
  <c r="B695" i="5"/>
  <c r="E695" i="5" l="1"/>
  <c r="A697" i="5"/>
  <c r="C696" i="5"/>
  <c r="B696" i="5"/>
  <c r="E696" i="5" l="1"/>
  <c r="A698" i="5"/>
  <c r="B697" i="5"/>
  <c r="C697" i="5"/>
  <c r="E697" i="5" l="1"/>
  <c r="A699" i="5"/>
  <c r="B698" i="5"/>
  <c r="C698" i="5"/>
  <c r="E698" i="5" l="1"/>
  <c r="A700" i="5"/>
  <c r="B699" i="5"/>
  <c r="C699" i="5"/>
  <c r="E699" i="5" l="1"/>
  <c r="A701" i="5"/>
  <c r="B700" i="5"/>
  <c r="C700" i="5"/>
  <c r="E700" i="5" l="1"/>
  <c r="A702" i="5"/>
  <c r="B701" i="5"/>
  <c r="C701" i="5"/>
  <c r="E701" i="5" l="1"/>
  <c r="A703" i="5"/>
  <c r="B702" i="5"/>
  <c r="C702" i="5"/>
  <c r="E702" i="5" l="1"/>
  <c r="A704" i="5"/>
  <c r="B703" i="5"/>
  <c r="C703" i="5"/>
  <c r="E703" i="5" l="1"/>
  <c r="A705" i="5"/>
  <c r="B704" i="5"/>
  <c r="C704" i="5"/>
  <c r="E704" i="5" l="1"/>
  <c r="A706" i="5"/>
  <c r="B705" i="5"/>
  <c r="C705" i="5"/>
  <c r="E705" i="5" l="1"/>
  <c r="A707" i="5"/>
  <c r="C706" i="5"/>
  <c r="B706" i="5"/>
  <c r="E706" i="5" l="1"/>
  <c r="A708" i="5"/>
  <c r="C707" i="5"/>
  <c r="B707" i="5"/>
  <c r="E707" i="5" l="1"/>
  <c r="A709" i="5"/>
  <c r="C708" i="5"/>
  <c r="B708" i="5"/>
  <c r="E708" i="5" l="1"/>
  <c r="A710" i="5"/>
  <c r="C709" i="5"/>
  <c r="B709" i="5"/>
  <c r="E709" i="5" l="1"/>
  <c r="A711" i="5"/>
  <c r="C710" i="5"/>
  <c r="B710" i="5"/>
  <c r="E710" i="5" l="1"/>
  <c r="A712" i="5"/>
  <c r="C711" i="5"/>
  <c r="B711" i="5"/>
  <c r="E711" i="5" l="1"/>
  <c r="A713" i="5"/>
  <c r="C712" i="5"/>
  <c r="B712" i="5"/>
  <c r="E712" i="5" l="1"/>
  <c r="A714" i="5"/>
  <c r="B713" i="5"/>
  <c r="C713" i="5"/>
  <c r="E713" i="5" l="1"/>
  <c r="A715" i="5"/>
  <c r="B714" i="5"/>
  <c r="C714" i="5"/>
  <c r="E714" i="5" l="1"/>
  <c r="A716" i="5"/>
  <c r="B715" i="5"/>
  <c r="C715" i="5"/>
  <c r="E715" i="5" l="1"/>
  <c r="A717" i="5"/>
  <c r="B716" i="5"/>
  <c r="C716" i="5"/>
  <c r="E716" i="5" l="1"/>
  <c r="A718" i="5"/>
  <c r="B717" i="5"/>
  <c r="C717" i="5"/>
  <c r="E717" i="5" l="1"/>
  <c r="A719" i="5"/>
  <c r="B718" i="5"/>
  <c r="C718" i="5"/>
  <c r="E718" i="5" l="1"/>
  <c r="A720" i="5"/>
  <c r="B719" i="5"/>
  <c r="C719" i="5"/>
  <c r="E719" i="5" l="1"/>
  <c r="A721" i="5"/>
  <c r="C720" i="5"/>
  <c r="B720" i="5"/>
  <c r="E720" i="5" l="1"/>
  <c r="A722" i="5"/>
  <c r="C721" i="5"/>
  <c r="B721" i="5"/>
  <c r="E721" i="5" l="1"/>
  <c r="A723" i="5"/>
  <c r="C722" i="5"/>
  <c r="B722" i="5"/>
  <c r="E722" i="5" l="1"/>
  <c r="A724" i="5"/>
  <c r="C723" i="5"/>
  <c r="B723" i="5"/>
  <c r="E723" i="5" l="1"/>
  <c r="A725" i="5"/>
  <c r="C724" i="5"/>
  <c r="B724" i="5"/>
  <c r="E724" i="5" l="1"/>
  <c r="A726" i="5"/>
  <c r="C725" i="5"/>
  <c r="B725" i="5"/>
  <c r="E725" i="5" l="1"/>
  <c r="A727" i="5"/>
  <c r="C726" i="5"/>
  <c r="B726" i="5"/>
  <c r="E726" i="5" l="1"/>
  <c r="A728" i="5"/>
  <c r="C727" i="5"/>
  <c r="B727" i="5"/>
  <c r="E727" i="5" l="1"/>
  <c r="A729" i="5"/>
  <c r="B728" i="5"/>
  <c r="C728" i="5"/>
  <c r="E728" i="5" l="1"/>
  <c r="A730" i="5"/>
  <c r="B729" i="5"/>
  <c r="C729" i="5"/>
  <c r="E729" i="5" l="1"/>
  <c r="A731" i="5"/>
  <c r="C730" i="5"/>
  <c r="B730" i="5"/>
  <c r="E730" i="5" l="1"/>
  <c r="A732" i="5"/>
  <c r="C731" i="5"/>
  <c r="B731" i="5"/>
  <c r="E731" i="5" l="1"/>
  <c r="A733" i="5"/>
  <c r="C732" i="5"/>
  <c r="B732" i="5"/>
  <c r="E732" i="5" l="1"/>
  <c r="A734" i="5"/>
  <c r="C733" i="5"/>
  <c r="B733" i="5"/>
  <c r="E733" i="5" l="1"/>
  <c r="A735" i="5"/>
  <c r="C734" i="5"/>
  <c r="B734" i="5"/>
  <c r="E734" i="5" l="1"/>
  <c r="A736" i="5"/>
  <c r="C735" i="5"/>
  <c r="B735" i="5"/>
  <c r="E735" i="5" l="1"/>
  <c r="A737" i="5"/>
  <c r="C736" i="5"/>
  <c r="B736" i="5"/>
  <c r="E736" i="5" l="1"/>
  <c r="A738" i="5"/>
  <c r="B737" i="5"/>
  <c r="C737" i="5"/>
  <c r="E737" i="5" l="1"/>
  <c r="A739" i="5"/>
  <c r="B738" i="5"/>
  <c r="C738" i="5"/>
  <c r="E738" i="5" l="1"/>
  <c r="A740" i="5"/>
  <c r="B739" i="5"/>
  <c r="C739" i="5"/>
  <c r="E739" i="5" l="1"/>
  <c r="A741" i="5"/>
  <c r="B740" i="5"/>
  <c r="C740" i="5"/>
  <c r="E740" i="5" l="1"/>
  <c r="A742" i="5"/>
  <c r="C741" i="5"/>
  <c r="B741" i="5"/>
  <c r="E741" i="5" l="1"/>
  <c r="A743" i="5"/>
  <c r="C742" i="5"/>
  <c r="B742" i="5"/>
  <c r="E742" i="5" l="1"/>
  <c r="A744" i="5"/>
  <c r="C743" i="5"/>
  <c r="B743" i="5"/>
  <c r="E743" i="5" l="1"/>
  <c r="A745" i="5"/>
  <c r="B744" i="5"/>
  <c r="C744" i="5"/>
  <c r="E744" i="5" l="1"/>
  <c r="A746" i="5"/>
  <c r="B745" i="5"/>
  <c r="C745" i="5"/>
  <c r="E745" i="5" l="1"/>
  <c r="A747" i="5"/>
  <c r="B746" i="5"/>
  <c r="C746" i="5"/>
  <c r="E746" i="5" l="1"/>
  <c r="A748" i="5"/>
  <c r="B747" i="5"/>
  <c r="C747" i="5"/>
  <c r="E747" i="5" l="1"/>
  <c r="A749" i="5"/>
  <c r="C748" i="5"/>
  <c r="B748" i="5"/>
  <c r="E748" i="5" l="1"/>
  <c r="A750" i="5"/>
  <c r="B749" i="5"/>
  <c r="C749" i="5"/>
  <c r="E749" i="5" l="1"/>
  <c r="A751" i="5"/>
  <c r="B750" i="5"/>
  <c r="C750" i="5"/>
  <c r="E750" i="5" l="1"/>
  <c r="A752" i="5"/>
  <c r="B751" i="5"/>
  <c r="C751" i="5"/>
  <c r="E751" i="5" l="1"/>
  <c r="A753" i="5"/>
  <c r="C752" i="5"/>
  <c r="B752" i="5"/>
  <c r="E752" i="5" l="1"/>
  <c r="A754" i="5"/>
  <c r="C753" i="5"/>
  <c r="B753" i="5"/>
  <c r="E753" i="5" l="1"/>
  <c r="A755" i="5"/>
  <c r="C754" i="5"/>
  <c r="B754" i="5"/>
  <c r="E754" i="5" l="1"/>
  <c r="A756" i="5"/>
  <c r="C755" i="5"/>
  <c r="B755" i="5"/>
  <c r="E755" i="5" l="1"/>
  <c r="A757" i="5"/>
  <c r="C756" i="5"/>
  <c r="B756" i="5"/>
  <c r="E756" i="5" l="1"/>
  <c r="A758" i="5"/>
  <c r="C757" i="5"/>
  <c r="B757" i="5"/>
  <c r="E757" i="5" l="1"/>
  <c r="A759" i="5"/>
  <c r="C758" i="5"/>
  <c r="B758" i="5"/>
  <c r="E758" i="5" l="1"/>
  <c r="A760" i="5"/>
  <c r="C759" i="5"/>
  <c r="B759" i="5"/>
  <c r="E759" i="5" l="1"/>
  <c r="A761" i="5"/>
  <c r="C760" i="5"/>
  <c r="B760" i="5"/>
  <c r="E760" i="5" l="1"/>
  <c r="A762" i="5"/>
  <c r="B761" i="5"/>
  <c r="C761" i="5"/>
  <c r="E761" i="5" l="1"/>
  <c r="A763" i="5"/>
  <c r="B762" i="5"/>
  <c r="C762" i="5"/>
  <c r="E762" i="5" l="1"/>
  <c r="A764" i="5"/>
  <c r="B763" i="5"/>
  <c r="C763" i="5"/>
  <c r="E763" i="5" l="1"/>
  <c r="A765" i="5"/>
  <c r="B764" i="5"/>
  <c r="C764" i="5"/>
  <c r="E764" i="5" l="1"/>
  <c r="A766" i="5"/>
  <c r="C765" i="5"/>
  <c r="B765" i="5"/>
  <c r="E765" i="5" l="1"/>
  <c r="A767" i="5"/>
  <c r="B766" i="5"/>
  <c r="C766" i="5"/>
  <c r="E766" i="5" l="1"/>
  <c r="A768" i="5"/>
  <c r="B767" i="5"/>
  <c r="C767" i="5"/>
  <c r="E767" i="5" l="1"/>
  <c r="A769" i="5"/>
  <c r="B768" i="5"/>
  <c r="C768" i="5"/>
  <c r="E768" i="5" l="1"/>
  <c r="A770" i="5"/>
  <c r="C769" i="5"/>
  <c r="B769" i="5"/>
  <c r="E769" i="5" l="1"/>
  <c r="A771" i="5"/>
  <c r="C770" i="5"/>
  <c r="B770" i="5"/>
  <c r="E770" i="5" l="1"/>
  <c r="A772" i="5"/>
  <c r="C771" i="5"/>
  <c r="B771" i="5"/>
  <c r="E771" i="5" l="1"/>
  <c r="A773" i="5"/>
  <c r="C772" i="5"/>
  <c r="B772" i="5"/>
  <c r="E772" i="5" l="1"/>
  <c r="A774" i="5"/>
  <c r="C773" i="5"/>
  <c r="B773" i="5"/>
  <c r="E773" i="5" l="1"/>
  <c r="A775" i="5"/>
  <c r="C774" i="5"/>
  <c r="B774" i="5"/>
  <c r="E774" i="5" l="1"/>
  <c r="A776" i="5"/>
  <c r="B775" i="5"/>
  <c r="C775" i="5"/>
  <c r="E775" i="5" l="1"/>
  <c r="A777" i="5"/>
  <c r="B776" i="5"/>
  <c r="C776" i="5"/>
  <c r="E776" i="5" l="1"/>
  <c r="A778" i="5"/>
  <c r="B777" i="5"/>
  <c r="C777" i="5"/>
  <c r="E777" i="5" l="1"/>
  <c r="A779" i="5"/>
  <c r="C778" i="5"/>
  <c r="B778" i="5"/>
  <c r="E778" i="5" l="1"/>
  <c r="A780" i="5"/>
  <c r="C779" i="5"/>
  <c r="B779" i="5"/>
  <c r="E779" i="5" l="1"/>
  <c r="A781" i="5"/>
  <c r="C780" i="5"/>
  <c r="B780" i="5"/>
  <c r="E780" i="5" l="1"/>
  <c r="A782" i="5"/>
  <c r="C781" i="5"/>
  <c r="B781" i="5"/>
  <c r="E781" i="5" l="1"/>
  <c r="A783" i="5"/>
  <c r="C782" i="5"/>
  <c r="B782" i="5"/>
  <c r="E782" i="5" l="1"/>
  <c r="A784" i="5"/>
  <c r="C783" i="5"/>
  <c r="B783" i="5"/>
  <c r="E783" i="5" l="1"/>
  <c r="A785" i="5"/>
  <c r="C784" i="5"/>
  <c r="B784" i="5"/>
  <c r="E784" i="5" l="1"/>
  <c r="A786" i="5"/>
  <c r="B785" i="5"/>
  <c r="C785" i="5"/>
  <c r="E785" i="5" l="1"/>
  <c r="A787" i="5"/>
  <c r="B786" i="5"/>
  <c r="C786" i="5"/>
  <c r="E786" i="5" l="1"/>
  <c r="A788" i="5"/>
  <c r="B787" i="5"/>
  <c r="C787" i="5"/>
  <c r="E787" i="5" l="1"/>
  <c r="A789" i="5"/>
  <c r="B788" i="5"/>
  <c r="C788" i="5"/>
  <c r="E788" i="5" l="1"/>
  <c r="A790" i="5"/>
  <c r="B789" i="5"/>
  <c r="C789" i="5"/>
  <c r="E789" i="5" l="1"/>
  <c r="A791" i="5"/>
  <c r="C790" i="5"/>
  <c r="B790" i="5"/>
  <c r="E790" i="5" l="1"/>
  <c r="A792" i="5"/>
  <c r="C791" i="5"/>
  <c r="B791" i="5"/>
  <c r="E791" i="5" l="1"/>
  <c r="A793" i="5"/>
  <c r="C792" i="5"/>
  <c r="B792" i="5"/>
  <c r="E792" i="5" l="1"/>
  <c r="A794" i="5"/>
  <c r="C793" i="5"/>
  <c r="B793" i="5"/>
  <c r="E793" i="5" l="1"/>
  <c r="A795" i="5"/>
  <c r="C794" i="5"/>
  <c r="B794" i="5"/>
  <c r="E794" i="5" l="1"/>
  <c r="A796" i="5"/>
  <c r="C795" i="5"/>
  <c r="B795" i="5"/>
  <c r="E795" i="5" l="1"/>
  <c r="A797" i="5"/>
  <c r="C796" i="5"/>
  <c r="B796" i="5"/>
  <c r="E796" i="5" l="1"/>
  <c r="A798" i="5"/>
  <c r="B797" i="5"/>
  <c r="C797" i="5"/>
  <c r="E797" i="5" l="1"/>
  <c r="A799" i="5"/>
  <c r="B798" i="5"/>
  <c r="C798" i="5"/>
  <c r="E798" i="5" l="1"/>
  <c r="A800" i="5"/>
  <c r="B799" i="5"/>
  <c r="C799" i="5"/>
  <c r="E799" i="5" l="1"/>
  <c r="A801" i="5"/>
  <c r="B800" i="5"/>
  <c r="C800" i="5"/>
  <c r="E800" i="5" l="1"/>
  <c r="A802" i="5"/>
  <c r="B801" i="5"/>
  <c r="C801" i="5"/>
  <c r="E801" i="5" l="1"/>
  <c r="A803" i="5"/>
  <c r="C802" i="5"/>
  <c r="B802" i="5"/>
  <c r="E802" i="5" l="1"/>
  <c r="A804" i="5"/>
  <c r="C803" i="5"/>
  <c r="B803" i="5"/>
  <c r="E803" i="5" l="1"/>
  <c r="A805" i="5"/>
  <c r="C804" i="5"/>
  <c r="B804" i="5"/>
  <c r="E804" i="5" l="1"/>
  <c r="A806" i="5"/>
  <c r="C805" i="5"/>
  <c r="B805" i="5"/>
  <c r="E805" i="5" l="1"/>
  <c r="A807" i="5"/>
  <c r="C806" i="5"/>
  <c r="B806" i="5"/>
  <c r="E806" i="5" l="1"/>
  <c r="A808" i="5"/>
  <c r="C807" i="5"/>
  <c r="B807" i="5"/>
  <c r="E807" i="5" l="1"/>
  <c r="A809" i="5"/>
  <c r="C808" i="5"/>
  <c r="B808" i="5"/>
  <c r="E808" i="5" l="1"/>
  <c r="A810" i="5"/>
  <c r="B809" i="5"/>
  <c r="C809" i="5"/>
  <c r="E809" i="5" l="1"/>
  <c r="A811" i="5"/>
  <c r="B810" i="5"/>
  <c r="C810" i="5"/>
  <c r="E810" i="5" l="1"/>
  <c r="A812" i="5"/>
  <c r="B811" i="5"/>
  <c r="C811" i="5"/>
  <c r="E811" i="5" l="1"/>
  <c r="A813" i="5"/>
  <c r="B812" i="5"/>
  <c r="C812" i="5"/>
  <c r="E812" i="5" l="1"/>
  <c r="A814" i="5"/>
  <c r="C813" i="5"/>
  <c r="B813" i="5"/>
  <c r="E813" i="5" l="1"/>
  <c r="A815" i="5"/>
  <c r="C814" i="5"/>
  <c r="B814" i="5"/>
  <c r="E814" i="5" l="1"/>
  <c r="A816" i="5"/>
  <c r="C815" i="5"/>
  <c r="B815" i="5"/>
  <c r="E815" i="5" l="1"/>
  <c r="A817" i="5"/>
  <c r="C816" i="5"/>
  <c r="B816" i="5"/>
  <c r="E816" i="5" l="1"/>
  <c r="A818" i="5"/>
  <c r="C817" i="5"/>
  <c r="B817" i="5"/>
  <c r="E817" i="5" l="1"/>
  <c r="A819" i="5"/>
  <c r="C818" i="5"/>
  <c r="B818" i="5"/>
  <c r="E818" i="5" l="1"/>
  <c r="A820" i="5"/>
  <c r="C819" i="5"/>
  <c r="B819" i="5"/>
  <c r="E819" i="5" l="1"/>
  <c r="A821" i="5"/>
  <c r="B820" i="5"/>
  <c r="C820" i="5"/>
  <c r="E820" i="5" l="1"/>
  <c r="A822" i="5"/>
  <c r="B821" i="5"/>
  <c r="C821" i="5"/>
  <c r="E821" i="5" l="1"/>
  <c r="A823" i="5"/>
  <c r="B822" i="5"/>
  <c r="C822" i="5"/>
  <c r="E822" i="5" l="1"/>
  <c r="A824" i="5"/>
  <c r="B823" i="5"/>
  <c r="C823" i="5"/>
  <c r="E823" i="5" l="1"/>
  <c r="A825" i="5"/>
  <c r="B824" i="5"/>
  <c r="C824" i="5"/>
  <c r="E824" i="5" l="1"/>
  <c r="A826" i="5"/>
  <c r="B825" i="5"/>
  <c r="C825" i="5"/>
  <c r="E825" i="5" l="1"/>
  <c r="A827" i="5"/>
  <c r="C826" i="5"/>
  <c r="B826" i="5"/>
  <c r="E826" i="5" l="1"/>
  <c r="A828" i="5"/>
  <c r="C827" i="5"/>
  <c r="B827" i="5"/>
  <c r="E827" i="5" l="1"/>
  <c r="A829" i="5"/>
  <c r="C828" i="5"/>
  <c r="B828" i="5"/>
  <c r="E828" i="5" l="1"/>
  <c r="A830" i="5"/>
  <c r="C829" i="5"/>
  <c r="B829" i="5"/>
  <c r="E829" i="5" l="1"/>
  <c r="A831" i="5"/>
  <c r="C830" i="5"/>
  <c r="B830" i="5"/>
  <c r="E830" i="5" l="1"/>
  <c r="A832" i="5"/>
  <c r="C831" i="5"/>
  <c r="B831" i="5"/>
  <c r="E831" i="5" l="1"/>
  <c r="A833" i="5"/>
  <c r="C832" i="5"/>
  <c r="B832" i="5"/>
  <c r="E832" i="5" l="1"/>
  <c r="A834" i="5"/>
  <c r="B833" i="5"/>
  <c r="C833" i="5"/>
  <c r="E833" i="5" l="1"/>
  <c r="A835" i="5"/>
  <c r="B834" i="5"/>
  <c r="C834" i="5"/>
  <c r="E834" i="5" l="1"/>
  <c r="A836" i="5"/>
  <c r="B835" i="5"/>
  <c r="C835" i="5"/>
  <c r="E835" i="5" l="1"/>
  <c r="A837" i="5"/>
  <c r="B836" i="5"/>
  <c r="C836" i="5"/>
  <c r="E836" i="5" l="1"/>
  <c r="A838" i="5"/>
  <c r="B837" i="5"/>
  <c r="C837" i="5"/>
  <c r="E837" i="5" l="1"/>
  <c r="A839" i="5"/>
  <c r="B838" i="5"/>
  <c r="C838" i="5"/>
  <c r="E838" i="5" l="1"/>
  <c r="A840" i="5"/>
  <c r="B839" i="5"/>
  <c r="C839" i="5"/>
  <c r="E839" i="5" l="1"/>
  <c r="A841" i="5"/>
  <c r="B840" i="5"/>
  <c r="C840" i="5"/>
  <c r="E840" i="5" l="1"/>
  <c r="A842" i="5"/>
  <c r="B841" i="5"/>
  <c r="C841" i="5"/>
  <c r="E841" i="5" l="1"/>
  <c r="A843" i="5"/>
  <c r="B842" i="5"/>
  <c r="C842" i="5"/>
  <c r="E842" i="5" l="1"/>
  <c r="A844" i="5"/>
  <c r="B843" i="5"/>
  <c r="C843" i="5"/>
  <c r="E843" i="5" l="1"/>
  <c r="A845" i="5"/>
  <c r="B844" i="5"/>
  <c r="C844" i="5"/>
  <c r="E844" i="5" l="1"/>
  <c r="A846" i="5"/>
  <c r="B845" i="5"/>
  <c r="C845" i="5"/>
  <c r="E845" i="5" l="1"/>
  <c r="A847" i="5"/>
  <c r="C846" i="5"/>
  <c r="B846" i="5"/>
  <c r="E846" i="5" l="1"/>
  <c r="A848" i="5"/>
  <c r="C847" i="5"/>
  <c r="B847" i="5"/>
  <c r="E847" i="5" l="1"/>
  <c r="A849" i="5"/>
  <c r="B848" i="5"/>
  <c r="C848" i="5"/>
  <c r="E848" i="5" l="1"/>
  <c r="A850" i="5"/>
  <c r="B849" i="5"/>
  <c r="C849" i="5"/>
  <c r="E849" i="5" l="1"/>
  <c r="A851" i="5"/>
  <c r="C850" i="5"/>
  <c r="B850" i="5"/>
  <c r="E850" i="5" l="1"/>
  <c r="A852" i="5"/>
  <c r="C851" i="5"/>
  <c r="B851" i="5"/>
  <c r="E851" i="5" l="1"/>
  <c r="A853" i="5"/>
  <c r="C852" i="5"/>
  <c r="B852" i="5"/>
  <c r="E852" i="5" l="1"/>
  <c r="A854" i="5"/>
  <c r="C853" i="5"/>
  <c r="B853" i="5"/>
  <c r="E853" i="5" l="1"/>
  <c r="A855" i="5"/>
  <c r="C854" i="5"/>
  <c r="B854" i="5"/>
  <c r="E854" i="5" l="1"/>
  <c r="A856" i="5"/>
  <c r="C855" i="5"/>
  <c r="B855" i="5"/>
  <c r="E855" i="5" l="1"/>
  <c r="A857" i="5"/>
  <c r="C856" i="5"/>
  <c r="B856" i="5"/>
  <c r="E856" i="5" l="1"/>
  <c r="A858" i="5"/>
  <c r="B857" i="5"/>
  <c r="C857" i="5"/>
  <c r="E857" i="5" l="1"/>
  <c r="A859" i="5"/>
  <c r="B858" i="5"/>
  <c r="C858" i="5"/>
  <c r="E858" i="5" l="1"/>
  <c r="A860" i="5"/>
  <c r="B859" i="5"/>
  <c r="C859" i="5"/>
  <c r="E859" i="5" l="1"/>
  <c r="A861" i="5"/>
  <c r="B860" i="5"/>
  <c r="C860" i="5"/>
  <c r="E860" i="5" l="1"/>
  <c r="A862" i="5"/>
  <c r="C861" i="5"/>
  <c r="B861" i="5"/>
  <c r="E861" i="5" l="1"/>
  <c r="A863" i="5"/>
  <c r="C862" i="5"/>
  <c r="B862" i="5"/>
  <c r="E862" i="5" l="1"/>
  <c r="A864" i="5"/>
  <c r="C863" i="5"/>
  <c r="B863" i="5"/>
  <c r="E863" i="5" l="1"/>
  <c r="A865" i="5"/>
  <c r="C864" i="5"/>
  <c r="B864" i="5"/>
  <c r="E864" i="5" l="1"/>
  <c r="A866" i="5"/>
  <c r="C865" i="5"/>
  <c r="B865" i="5"/>
  <c r="E865" i="5" l="1"/>
  <c r="A867" i="5"/>
  <c r="C866" i="5"/>
  <c r="B866" i="5"/>
  <c r="E866" i="5" l="1"/>
  <c r="A868" i="5"/>
  <c r="C867" i="5"/>
  <c r="B867" i="5"/>
  <c r="E867" i="5" l="1"/>
  <c r="A869" i="5"/>
  <c r="C868" i="5"/>
  <c r="B868" i="5"/>
  <c r="E868" i="5" l="1"/>
  <c r="A870" i="5"/>
  <c r="C869" i="5"/>
  <c r="B869" i="5"/>
  <c r="E869" i="5" l="1"/>
  <c r="A871" i="5"/>
  <c r="C870" i="5"/>
  <c r="B870" i="5"/>
  <c r="E870" i="5" l="1"/>
  <c r="A872" i="5"/>
  <c r="C871" i="5"/>
  <c r="B871" i="5"/>
  <c r="E871" i="5" l="1"/>
  <c r="A873" i="5"/>
  <c r="C872" i="5"/>
  <c r="B872" i="5"/>
  <c r="E872" i="5" l="1"/>
  <c r="A874" i="5"/>
  <c r="C873" i="5"/>
  <c r="B873" i="5"/>
  <c r="E873" i="5" l="1"/>
  <c r="A875" i="5"/>
  <c r="C874" i="5"/>
  <c r="B874" i="5"/>
  <c r="E874" i="5" l="1"/>
  <c r="A876" i="5"/>
  <c r="C875" i="5"/>
  <c r="B875" i="5"/>
  <c r="E875" i="5" l="1"/>
  <c r="A877" i="5"/>
  <c r="C876" i="5"/>
  <c r="B876" i="5"/>
  <c r="E876" i="5" l="1"/>
  <c r="A878" i="5"/>
  <c r="C877" i="5"/>
  <c r="B877" i="5"/>
  <c r="E877" i="5" l="1"/>
  <c r="A879" i="5"/>
  <c r="C878" i="5"/>
  <c r="B878" i="5"/>
  <c r="E878" i="5" l="1"/>
  <c r="A880" i="5"/>
  <c r="C879" i="5"/>
  <c r="B879" i="5"/>
  <c r="E879" i="5" l="1"/>
  <c r="A881" i="5"/>
  <c r="C880" i="5"/>
  <c r="B880" i="5"/>
  <c r="E880" i="5" l="1"/>
  <c r="A882" i="5"/>
  <c r="B881" i="5"/>
  <c r="C881" i="5"/>
  <c r="E881" i="5" l="1"/>
  <c r="A883" i="5"/>
  <c r="B882" i="5"/>
  <c r="C882" i="5"/>
  <c r="E882" i="5" l="1"/>
  <c r="A884" i="5"/>
  <c r="B883" i="5"/>
  <c r="C883" i="5"/>
  <c r="E883" i="5" l="1"/>
  <c r="A885" i="5"/>
  <c r="B884" i="5"/>
  <c r="C884" i="5"/>
  <c r="E884" i="5" l="1"/>
  <c r="A886" i="5"/>
  <c r="B885" i="5"/>
  <c r="C885" i="5"/>
  <c r="E885" i="5" l="1"/>
  <c r="A887" i="5"/>
  <c r="B886" i="5"/>
  <c r="C886" i="5"/>
  <c r="E886" i="5" l="1"/>
  <c r="A888" i="5"/>
  <c r="B887" i="5"/>
  <c r="C887" i="5"/>
  <c r="E887" i="5" l="1"/>
  <c r="A889" i="5"/>
  <c r="B888" i="5"/>
  <c r="C888" i="5"/>
  <c r="E888" i="5" l="1"/>
  <c r="A890" i="5"/>
  <c r="B889" i="5"/>
  <c r="C889" i="5"/>
  <c r="E889" i="5" l="1"/>
  <c r="A891" i="5"/>
  <c r="C890" i="5"/>
  <c r="B890" i="5"/>
  <c r="E890" i="5" l="1"/>
  <c r="A892" i="5"/>
  <c r="C891" i="5"/>
  <c r="B891" i="5"/>
  <c r="E891" i="5" l="1"/>
  <c r="A893" i="5"/>
  <c r="C892" i="5"/>
  <c r="B892" i="5"/>
  <c r="E892" i="5" l="1"/>
  <c r="A894" i="5"/>
  <c r="C893" i="5"/>
  <c r="B893" i="5"/>
  <c r="E893" i="5" l="1"/>
  <c r="A895" i="5"/>
  <c r="C894" i="5"/>
  <c r="B894" i="5"/>
  <c r="E894" i="5" l="1"/>
  <c r="A896" i="5"/>
  <c r="C895" i="5"/>
  <c r="B895" i="5"/>
  <c r="E895" i="5" l="1"/>
  <c r="A897" i="5"/>
  <c r="C896" i="5"/>
  <c r="B896" i="5"/>
  <c r="E896" i="5" l="1"/>
  <c r="A898" i="5"/>
  <c r="C897" i="5"/>
  <c r="B897" i="5"/>
  <c r="E897" i="5" l="1"/>
  <c r="A899" i="5"/>
  <c r="C898" i="5"/>
  <c r="B898" i="5"/>
  <c r="E898" i="5" l="1"/>
  <c r="A900" i="5"/>
  <c r="C899" i="5"/>
  <c r="B899" i="5"/>
  <c r="E899" i="5" l="1"/>
  <c r="A901" i="5"/>
  <c r="C900" i="5"/>
  <c r="B900" i="5"/>
  <c r="E900" i="5" l="1"/>
  <c r="A902" i="5"/>
  <c r="C901" i="5"/>
  <c r="B901" i="5"/>
  <c r="E901" i="5" l="1"/>
  <c r="A903" i="5"/>
  <c r="C902" i="5"/>
  <c r="B902" i="5"/>
  <c r="E902" i="5" l="1"/>
  <c r="A904" i="5"/>
  <c r="C903" i="5"/>
  <c r="B903" i="5"/>
  <c r="E903" i="5" l="1"/>
  <c r="A905" i="5"/>
  <c r="C904" i="5"/>
  <c r="B904" i="5"/>
  <c r="E904" i="5" l="1"/>
  <c r="A906" i="5"/>
  <c r="B905" i="5"/>
  <c r="C905" i="5"/>
  <c r="E905" i="5" l="1"/>
  <c r="A907" i="5"/>
  <c r="B906" i="5"/>
  <c r="C906" i="5"/>
  <c r="E906" i="5" l="1"/>
  <c r="A908" i="5"/>
  <c r="B907" i="5"/>
  <c r="C907" i="5"/>
  <c r="E907" i="5" l="1"/>
  <c r="A909" i="5"/>
  <c r="B908" i="5"/>
  <c r="C908" i="5"/>
  <c r="E908" i="5" l="1"/>
  <c r="A910" i="5"/>
  <c r="B909" i="5"/>
  <c r="C909" i="5"/>
  <c r="E909" i="5" l="1"/>
  <c r="A911" i="5"/>
  <c r="C910" i="5"/>
  <c r="B910" i="5"/>
  <c r="E910" i="5" l="1"/>
  <c r="A912" i="5"/>
  <c r="C911" i="5"/>
  <c r="B911" i="5"/>
  <c r="E911" i="5" l="1"/>
  <c r="A913" i="5"/>
  <c r="B912" i="5"/>
  <c r="C912" i="5"/>
  <c r="E912" i="5" l="1"/>
  <c r="A914" i="5"/>
  <c r="B913" i="5"/>
  <c r="C913" i="5"/>
  <c r="E913" i="5" l="1"/>
  <c r="A915" i="5"/>
  <c r="B914" i="5"/>
  <c r="C914" i="5"/>
  <c r="E914" i="5" l="1"/>
  <c r="A916" i="5"/>
  <c r="B915" i="5"/>
  <c r="C915" i="5"/>
  <c r="E915" i="5" l="1"/>
  <c r="A917" i="5"/>
  <c r="B916" i="5"/>
  <c r="C916" i="5"/>
  <c r="E916" i="5" l="1"/>
  <c r="A918" i="5"/>
  <c r="B917" i="5"/>
  <c r="C917" i="5"/>
  <c r="E917" i="5" l="1"/>
  <c r="A919" i="5"/>
  <c r="B918" i="5"/>
  <c r="C918" i="5"/>
  <c r="E918" i="5" l="1"/>
  <c r="A920" i="5"/>
  <c r="B919" i="5"/>
  <c r="C919" i="5"/>
  <c r="E919" i="5" l="1"/>
  <c r="A921" i="5"/>
  <c r="B920" i="5"/>
  <c r="C920" i="5"/>
  <c r="E920" i="5" l="1"/>
  <c r="A922" i="5"/>
  <c r="C921" i="5"/>
  <c r="B921" i="5"/>
  <c r="E921" i="5" l="1"/>
  <c r="A923" i="5"/>
  <c r="C922" i="5"/>
  <c r="B922" i="5"/>
  <c r="E922" i="5" l="1"/>
  <c r="A924" i="5"/>
  <c r="C923" i="5"/>
  <c r="B923" i="5"/>
  <c r="E923" i="5" l="1"/>
  <c r="A925" i="5"/>
  <c r="C924" i="5"/>
  <c r="B924" i="5"/>
  <c r="E924" i="5" l="1"/>
  <c r="A926" i="5"/>
  <c r="C925" i="5"/>
  <c r="B925" i="5"/>
  <c r="E925" i="5" l="1"/>
  <c r="A927" i="5"/>
  <c r="C926" i="5"/>
  <c r="B926" i="5"/>
  <c r="E926" i="5" l="1"/>
  <c r="A928" i="5"/>
  <c r="C927" i="5"/>
  <c r="B927" i="5"/>
  <c r="E927" i="5" l="1"/>
  <c r="A929" i="5"/>
  <c r="C928" i="5"/>
  <c r="B928" i="5"/>
  <c r="E928" i="5" l="1"/>
  <c r="A930" i="5"/>
  <c r="B929" i="5"/>
  <c r="C929" i="5"/>
  <c r="E929" i="5" l="1"/>
  <c r="A931" i="5"/>
  <c r="B930" i="5"/>
  <c r="C930" i="5"/>
  <c r="E930" i="5" l="1"/>
  <c r="A932" i="5"/>
  <c r="B931" i="5"/>
  <c r="C931" i="5"/>
  <c r="E931" i="5" l="1"/>
  <c r="A933" i="5"/>
  <c r="B932" i="5"/>
  <c r="C932" i="5"/>
  <c r="E932" i="5" l="1"/>
  <c r="A934" i="5"/>
  <c r="C933" i="5"/>
  <c r="B933" i="5"/>
  <c r="E933" i="5" l="1"/>
  <c r="A935" i="5"/>
  <c r="C934" i="5"/>
  <c r="B934" i="5"/>
  <c r="E934" i="5" l="1"/>
  <c r="A936" i="5"/>
  <c r="B935" i="5"/>
  <c r="C935" i="5"/>
  <c r="E935" i="5" l="1"/>
  <c r="A937" i="5"/>
  <c r="B936" i="5"/>
  <c r="C936" i="5"/>
  <c r="E936" i="5" l="1"/>
  <c r="A938" i="5"/>
  <c r="B937" i="5"/>
  <c r="C937" i="5"/>
  <c r="E937" i="5" l="1"/>
  <c r="A939" i="5"/>
  <c r="B938" i="5"/>
  <c r="C938" i="5"/>
  <c r="E938" i="5" l="1"/>
  <c r="A940" i="5"/>
  <c r="B939" i="5"/>
  <c r="C939" i="5"/>
  <c r="E939" i="5" l="1"/>
  <c r="A941" i="5"/>
  <c r="C940" i="5"/>
  <c r="B940" i="5"/>
  <c r="E940" i="5" l="1"/>
  <c r="A942" i="5"/>
  <c r="B941" i="5"/>
  <c r="C941" i="5"/>
  <c r="E941" i="5" l="1"/>
  <c r="A943" i="5"/>
  <c r="B942" i="5"/>
  <c r="C942" i="5"/>
  <c r="E942" i="5" l="1"/>
  <c r="A944" i="5"/>
  <c r="B943" i="5"/>
  <c r="C943" i="5"/>
  <c r="E943" i="5" l="1"/>
  <c r="A945" i="5"/>
  <c r="B944" i="5"/>
  <c r="C944" i="5"/>
  <c r="E944" i="5" l="1"/>
  <c r="A946" i="5"/>
  <c r="B945" i="5"/>
  <c r="C945" i="5"/>
  <c r="E945" i="5" l="1"/>
  <c r="A947" i="5"/>
  <c r="C946" i="5"/>
  <c r="B946" i="5"/>
  <c r="E946" i="5" l="1"/>
  <c r="A948" i="5"/>
  <c r="C947" i="5"/>
  <c r="B947" i="5"/>
  <c r="E947" i="5" l="1"/>
  <c r="A949" i="5"/>
  <c r="C948" i="5"/>
  <c r="B948" i="5"/>
  <c r="E948" i="5" l="1"/>
  <c r="A950" i="5"/>
  <c r="C949" i="5"/>
  <c r="B949" i="5"/>
  <c r="E949" i="5" l="1"/>
  <c r="A951" i="5"/>
  <c r="C950" i="5"/>
  <c r="B950" i="5"/>
  <c r="E950" i="5" l="1"/>
  <c r="A952" i="5"/>
  <c r="C951" i="5"/>
  <c r="B951" i="5"/>
  <c r="E951" i="5" l="1"/>
  <c r="A953" i="5"/>
  <c r="C952" i="5"/>
  <c r="B952" i="5"/>
  <c r="E952" i="5" l="1"/>
  <c r="A954" i="5"/>
  <c r="B953" i="5"/>
  <c r="C953" i="5"/>
  <c r="E953" i="5" l="1"/>
  <c r="A955" i="5"/>
  <c r="B954" i="5"/>
  <c r="C954" i="5"/>
  <c r="E954" i="5" l="1"/>
  <c r="A956" i="5"/>
  <c r="B955" i="5"/>
  <c r="C955" i="5"/>
  <c r="E955" i="5" l="1"/>
  <c r="A957" i="5"/>
  <c r="B956" i="5"/>
  <c r="C956" i="5"/>
  <c r="E956" i="5" l="1"/>
  <c r="A958" i="5"/>
  <c r="C957" i="5"/>
  <c r="B957" i="5"/>
  <c r="E957" i="5" l="1"/>
  <c r="A959" i="5"/>
  <c r="C958" i="5"/>
  <c r="B958" i="5"/>
  <c r="E958" i="5" l="1"/>
  <c r="A960" i="5"/>
  <c r="C959" i="5"/>
  <c r="B959" i="5"/>
  <c r="E959" i="5" l="1"/>
  <c r="A961" i="5"/>
  <c r="C960" i="5"/>
  <c r="B960" i="5"/>
  <c r="E960" i="5" l="1"/>
  <c r="A962" i="5"/>
  <c r="C961" i="5"/>
  <c r="B961" i="5"/>
  <c r="E961" i="5" l="1"/>
  <c r="A963" i="5"/>
  <c r="C962" i="5"/>
  <c r="B962" i="5"/>
  <c r="E962" i="5" l="1"/>
  <c r="A964" i="5"/>
  <c r="C963" i="5"/>
  <c r="B963" i="5"/>
  <c r="E963" i="5" l="1"/>
  <c r="A965" i="5"/>
  <c r="C964" i="5"/>
  <c r="B964" i="5"/>
  <c r="E964" i="5" l="1"/>
  <c r="A966" i="5"/>
  <c r="C965" i="5"/>
  <c r="B965" i="5"/>
  <c r="E965" i="5" l="1"/>
  <c r="A967" i="5"/>
  <c r="C966" i="5"/>
  <c r="B966" i="5"/>
  <c r="E966" i="5" l="1"/>
  <c r="A968" i="5"/>
  <c r="C967" i="5"/>
  <c r="B967" i="5"/>
  <c r="E967" i="5" l="1"/>
  <c r="A969" i="5"/>
  <c r="C968" i="5"/>
  <c r="B968" i="5"/>
  <c r="E968" i="5" l="1"/>
  <c r="A970" i="5"/>
  <c r="B969" i="5"/>
  <c r="C969" i="5"/>
  <c r="E969" i="5" l="1"/>
  <c r="A971" i="5"/>
  <c r="C970" i="5"/>
  <c r="B970" i="5"/>
  <c r="E970" i="5" l="1"/>
  <c r="A972" i="5"/>
  <c r="C971" i="5"/>
  <c r="B971" i="5"/>
  <c r="E971" i="5" l="1"/>
  <c r="A973" i="5"/>
  <c r="C972" i="5"/>
  <c r="B972" i="5"/>
  <c r="E972" i="5" l="1"/>
  <c r="A974" i="5"/>
  <c r="C973" i="5"/>
  <c r="B973" i="5"/>
  <c r="E973" i="5" l="1"/>
  <c r="A975" i="5"/>
  <c r="C974" i="5"/>
  <c r="B974" i="5"/>
  <c r="E974" i="5" l="1"/>
  <c r="A976" i="5"/>
  <c r="C975" i="5"/>
  <c r="B975" i="5"/>
  <c r="E975" i="5" l="1"/>
  <c r="A977" i="5"/>
  <c r="C976" i="5"/>
  <c r="B976" i="5"/>
  <c r="E976" i="5" l="1"/>
  <c r="A978" i="5"/>
  <c r="B977" i="5"/>
  <c r="C977" i="5"/>
  <c r="E977" i="5" l="1"/>
  <c r="A979" i="5"/>
  <c r="B978" i="5"/>
  <c r="C978" i="5"/>
  <c r="E978" i="5" l="1"/>
  <c r="A980" i="5"/>
  <c r="B979" i="5"/>
  <c r="C979" i="5"/>
  <c r="E979" i="5" l="1"/>
  <c r="A981" i="5"/>
  <c r="B980" i="5"/>
  <c r="C980" i="5"/>
  <c r="E980" i="5" l="1"/>
  <c r="A982" i="5"/>
  <c r="B981" i="5"/>
  <c r="C981" i="5"/>
  <c r="E981" i="5" l="1"/>
  <c r="A983" i="5"/>
  <c r="B982" i="5"/>
  <c r="C982" i="5"/>
  <c r="E982" i="5" l="1"/>
  <c r="A984" i="5"/>
  <c r="B983" i="5"/>
  <c r="C983" i="5"/>
  <c r="E983" i="5" l="1"/>
  <c r="A985" i="5"/>
  <c r="B984" i="5"/>
  <c r="C984" i="5"/>
  <c r="E984" i="5" l="1"/>
  <c r="A986" i="5"/>
  <c r="B985" i="5"/>
  <c r="C985" i="5"/>
  <c r="E985" i="5" l="1"/>
  <c r="A987" i="5"/>
  <c r="B986" i="5"/>
  <c r="C986" i="5"/>
  <c r="E986" i="5" l="1"/>
  <c r="A988" i="5"/>
  <c r="B987" i="5"/>
  <c r="C987" i="5"/>
  <c r="E987" i="5" l="1"/>
  <c r="A989" i="5"/>
  <c r="C988" i="5"/>
  <c r="B988" i="5"/>
  <c r="E988" i="5" l="1"/>
  <c r="A990" i="5"/>
  <c r="C989" i="5"/>
  <c r="B989" i="5"/>
  <c r="E989" i="5" l="1"/>
  <c r="A991" i="5"/>
  <c r="C990" i="5"/>
  <c r="B990" i="5"/>
  <c r="E990" i="5" l="1"/>
  <c r="A992" i="5"/>
  <c r="C991" i="5"/>
  <c r="B991" i="5"/>
  <c r="E991" i="5" l="1"/>
  <c r="A993" i="5"/>
  <c r="C992" i="5"/>
  <c r="B992" i="5"/>
  <c r="E992" i="5" l="1"/>
  <c r="A994" i="5"/>
  <c r="C993" i="5"/>
  <c r="B993" i="5"/>
  <c r="E993" i="5" l="1"/>
  <c r="A995" i="5"/>
  <c r="C994" i="5"/>
  <c r="B994" i="5"/>
  <c r="E994" i="5" l="1"/>
  <c r="A996" i="5"/>
  <c r="C995" i="5"/>
  <c r="B995" i="5"/>
  <c r="E995" i="5" l="1"/>
  <c r="A997" i="5"/>
  <c r="C996" i="5"/>
  <c r="B996" i="5"/>
  <c r="E996" i="5" l="1"/>
  <c r="A998" i="5"/>
  <c r="C997" i="5"/>
  <c r="B997" i="5"/>
  <c r="E997" i="5" l="1"/>
  <c r="A999" i="5"/>
  <c r="C998" i="5"/>
  <c r="B998" i="5"/>
  <c r="E998" i="5" l="1"/>
  <c r="A1000" i="5"/>
  <c r="C999" i="5"/>
  <c r="B999" i="5"/>
  <c r="E999" i="5" l="1"/>
  <c r="A1001" i="5"/>
  <c r="C1000" i="5"/>
  <c r="B1000" i="5"/>
  <c r="E1000" i="5" l="1"/>
  <c r="A1002" i="5"/>
  <c r="B1001" i="5"/>
  <c r="C1001" i="5"/>
  <c r="E1001" i="5" l="1"/>
  <c r="A1003" i="5"/>
  <c r="B1002" i="5"/>
  <c r="C1002" i="5"/>
  <c r="E1002" i="5" l="1"/>
  <c r="A1004" i="5"/>
  <c r="B1003" i="5"/>
  <c r="C1003" i="5"/>
  <c r="E1003" i="5" l="1"/>
  <c r="A1005" i="5"/>
  <c r="B1004" i="5"/>
  <c r="C1004" i="5"/>
  <c r="E1004" i="5" l="1"/>
  <c r="A1006" i="5"/>
  <c r="B1005" i="5"/>
  <c r="C1005" i="5"/>
  <c r="E1005" i="5" l="1"/>
  <c r="A1007" i="5"/>
  <c r="B1006" i="5"/>
  <c r="C1006" i="5"/>
  <c r="E1006" i="5" l="1"/>
  <c r="A1008" i="5"/>
  <c r="B1007" i="5"/>
  <c r="C1007" i="5"/>
  <c r="E1007" i="5" l="1"/>
  <c r="A1009" i="5"/>
  <c r="B1008" i="5"/>
  <c r="C1008" i="5"/>
  <c r="E1008" i="5" l="1"/>
  <c r="A1010" i="5"/>
  <c r="B1009" i="5"/>
  <c r="C1009" i="5"/>
  <c r="E1009" i="5" l="1"/>
  <c r="A1011" i="5"/>
  <c r="B1010" i="5"/>
  <c r="C1010" i="5"/>
  <c r="E1010" i="5" l="1"/>
  <c r="A1012" i="5"/>
  <c r="C1011" i="5"/>
  <c r="B1011" i="5"/>
  <c r="E1011" i="5" l="1"/>
  <c r="A1013" i="5"/>
  <c r="C1012" i="5"/>
  <c r="B1012" i="5"/>
  <c r="E1012" i="5" l="1"/>
  <c r="A1014" i="5"/>
  <c r="C1013" i="5"/>
  <c r="B1013" i="5"/>
  <c r="E1013" i="5" l="1"/>
  <c r="A1015" i="5"/>
  <c r="B1014" i="5"/>
  <c r="C1014" i="5"/>
  <c r="E1014" i="5" l="1"/>
  <c r="A1016" i="5"/>
  <c r="B1015" i="5"/>
  <c r="C1015" i="5"/>
  <c r="E1015" i="5" l="1"/>
  <c r="A1017" i="5"/>
  <c r="B1016" i="5"/>
  <c r="C1016" i="5"/>
  <c r="E1016" i="5" l="1"/>
  <c r="A1018" i="5"/>
  <c r="B1017" i="5"/>
  <c r="C1017" i="5"/>
  <c r="E1017" i="5" l="1"/>
  <c r="A1019" i="5"/>
  <c r="C1018" i="5"/>
  <c r="B1018" i="5"/>
  <c r="E1018" i="5" l="1"/>
  <c r="A1020" i="5"/>
  <c r="C1019" i="5"/>
  <c r="B1019" i="5"/>
  <c r="E1019" i="5" l="1"/>
  <c r="A1021" i="5"/>
  <c r="C1020" i="5"/>
  <c r="B1020" i="5"/>
  <c r="E1020" i="5" l="1"/>
  <c r="A1022" i="5"/>
  <c r="C1021" i="5"/>
  <c r="B1021" i="5"/>
  <c r="E1021" i="5" l="1"/>
  <c r="A1023" i="5"/>
  <c r="C1022" i="5"/>
  <c r="B1022" i="5"/>
  <c r="E1022" i="5" l="1"/>
  <c r="A1024" i="5"/>
  <c r="C1023" i="5"/>
  <c r="B1023" i="5"/>
  <c r="E1023" i="5" l="1"/>
  <c r="A1025" i="5"/>
  <c r="C1024" i="5"/>
  <c r="B1024" i="5"/>
  <c r="E1024" i="5" l="1"/>
  <c r="A1026" i="5"/>
  <c r="B1025" i="5"/>
  <c r="C1025" i="5"/>
  <c r="E1025" i="5" l="1"/>
  <c r="A1027" i="5"/>
  <c r="B1026" i="5"/>
  <c r="C1026" i="5"/>
  <c r="E1026" i="5" l="1"/>
  <c r="A1028" i="5"/>
  <c r="B1027" i="5"/>
  <c r="C1027" i="5"/>
  <c r="E1027" i="5" l="1"/>
  <c r="A1029" i="5"/>
  <c r="B1028" i="5"/>
  <c r="C1028" i="5"/>
  <c r="E1028" i="5" l="1"/>
  <c r="A1030" i="5"/>
  <c r="C1029" i="5"/>
  <c r="B1029" i="5"/>
  <c r="E1029" i="5" l="1"/>
  <c r="A1031" i="5"/>
  <c r="C1030" i="5"/>
  <c r="B1030" i="5"/>
  <c r="E1030" i="5" l="1"/>
  <c r="A1032" i="5"/>
  <c r="C1031" i="5"/>
  <c r="B1031" i="5"/>
  <c r="E1031" i="5" l="1"/>
  <c r="A1033" i="5"/>
  <c r="C1032" i="5"/>
  <c r="B1032" i="5"/>
  <c r="E1032" i="5" l="1"/>
  <c r="A1034" i="5"/>
  <c r="C1033" i="5"/>
  <c r="B1033" i="5"/>
  <c r="E1033" i="5" l="1"/>
  <c r="A1035" i="5"/>
  <c r="C1034" i="5"/>
  <c r="B1034" i="5"/>
  <c r="E1034" i="5" l="1"/>
  <c r="A1036" i="5"/>
  <c r="B1035" i="5"/>
  <c r="C1035" i="5"/>
  <c r="E1035" i="5" l="1"/>
  <c r="A1037" i="5"/>
  <c r="B1036" i="5"/>
  <c r="C1036" i="5"/>
  <c r="E1036" i="5" l="1"/>
  <c r="A1038" i="5"/>
  <c r="B1037" i="5"/>
  <c r="C1037" i="5"/>
  <c r="E1037" i="5" l="1"/>
  <c r="A1039" i="5"/>
  <c r="B1038" i="5"/>
  <c r="C1038" i="5"/>
  <c r="E1038" i="5" l="1"/>
  <c r="A1040" i="5"/>
  <c r="B1039" i="5"/>
  <c r="C1039" i="5"/>
  <c r="E1039" i="5" l="1"/>
  <c r="A1041" i="5"/>
  <c r="C1040" i="5"/>
  <c r="B1040" i="5"/>
  <c r="E1040" i="5" l="1"/>
  <c r="A1042" i="5"/>
  <c r="C1041" i="5"/>
  <c r="B1041" i="5"/>
  <c r="E1041" i="5" l="1"/>
  <c r="A1043" i="5"/>
  <c r="C1042" i="5"/>
  <c r="B1042" i="5"/>
  <c r="E1042" i="5" l="1"/>
  <c r="A1044" i="5"/>
  <c r="C1043" i="5"/>
  <c r="B1043" i="5"/>
  <c r="E1043" i="5" l="1"/>
  <c r="A1045" i="5"/>
  <c r="C1044" i="5"/>
  <c r="B1044" i="5"/>
  <c r="E1044" i="5" l="1"/>
  <c r="A1046" i="5"/>
  <c r="C1045" i="5"/>
  <c r="B1045" i="5"/>
  <c r="E1045" i="5" l="1"/>
  <c r="A1047" i="5"/>
  <c r="C1046" i="5"/>
  <c r="B1046" i="5"/>
  <c r="E1046" i="5" l="1"/>
  <c r="A1048" i="5"/>
  <c r="C1047" i="5"/>
  <c r="B1047" i="5"/>
  <c r="E1047" i="5" l="1"/>
  <c r="A1049" i="5"/>
  <c r="C1048" i="5"/>
  <c r="B1048" i="5"/>
  <c r="E1048" i="5" l="1"/>
  <c r="A1050" i="5"/>
  <c r="B1049" i="5"/>
  <c r="C1049" i="5"/>
  <c r="E1049" i="5" l="1"/>
  <c r="A1051" i="5"/>
  <c r="B1050" i="5"/>
  <c r="C1050" i="5"/>
  <c r="E1050" i="5" l="1"/>
  <c r="A1052" i="5"/>
  <c r="B1051" i="5"/>
  <c r="C1051" i="5"/>
  <c r="E1051" i="5" l="1"/>
  <c r="A1053" i="5"/>
  <c r="B1052" i="5"/>
  <c r="C1052" i="5"/>
  <c r="E1052" i="5" l="1"/>
  <c r="A1054" i="5"/>
  <c r="C1053" i="5"/>
  <c r="B1053" i="5"/>
  <c r="E1053" i="5" l="1"/>
  <c r="A1055" i="5"/>
  <c r="C1054" i="5"/>
  <c r="B1054" i="5"/>
  <c r="E1054" i="5" l="1"/>
  <c r="A1056" i="5"/>
  <c r="C1055" i="5"/>
  <c r="B1055" i="5"/>
  <c r="E1055" i="5" l="1"/>
  <c r="A1057" i="5"/>
  <c r="C1056" i="5"/>
  <c r="B1056" i="5"/>
  <c r="E1056" i="5" l="1"/>
  <c r="A1058" i="5"/>
  <c r="C1057" i="5"/>
  <c r="B1057" i="5"/>
  <c r="E1057" i="5" l="1"/>
  <c r="A1059" i="5"/>
  <c r="C1058" i="5"/>
  <c r="B1058" i="5"/>
  <c r="E1058" i="5" l="1"/>
  <c r="A1060" i="5"/>
  <c r="C1059" i="5"/>
  <c r="B1059" i="5"/>
  <c r="E1059" i="5" l="1"/>
  <c r="A1061" i="5"/>
  <c r="C1060" i="5"/>
  <c r="B1060" i="5"/>
  <c r="E1060" i="5" l="1"/>
  <c r="A1062" i="5"/>
  <c r="C1061" i="5"/>
  <c r="B1061" i="5"/>
  <c r="E1061" i="5" l="1"/>
  <c r="A1063" i="5"/>
  <c r="C1062" i="5"/>
  <c r="B1062" i="5"/>
  <c r="E1062" i="5" l="1"/>
  <c r="A1064" i="5"/>
  <c r="C1063" i="5"/>
  <c r="B1063" i="5"/>
  <c r="E1063" i="5" l="1"/>
  <c r="A1065" i="5"/>
  <c r="C1064" i="5"/>
  <c r="B1064" i="5"/>
  <c r="E1064" i="5" l="1"/>
  <c r="A1066" i="5"/>
  <c r="C1065" i="5"/>
  <c r="B1065" i="5"/>
  <c r="E1065" i="5" l="1"/>
  <c r="A1067" i="5"/>
  <c r="C1066" i="5"/>
  <c r="B1066" i="5"/>
  <c r="E1066" i="5" l="1"/>
  <c r="A1068" i="5"/>
  <c r="C1067" i="5"/>
  <c r="B1067" i="5"/>
  <c r="E1067" i="5" l="1"/>
  <c r="A1069" i="5"/>
  <c r="C1068" i="5"/>
  <c r="B1068" i="5"/>
  <c r="E1068" i="5" l="1"/>
  <c r="A1070" i="5"/>
  <c r="C1069" i="5"/>
  <c r="B1069" i="5"/>
  <c r="E1069" i="5" l="1"/>
  <c r="A1071" i="5"/>
  <c r="C1070" i="5"/>
  <c r="B1070" i="5"/>
  <c r="E1070" i="5" l="1"/>
  <c r="C1071" i="5"/>
  <c r="B1071" i="5"/>
  <c r="E1071" i="5" l="1"/>
  <c r="F4" i="5" s="1"/>
  <c r="J12" i="4" s="1"/>
  <c r="J19" i="4" l="1"/>
</calcChain>
</file>

<file path=xl/sharedStrings.xml><?xml version="1.0" encoding="utf-8"?>
<sst xmlns="http://schemas.openxmlformats.org/spreadsheetml/2006/main" count="393" uniqueCount="70">
  <si>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</si>
  <si>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</si>
  <si>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</si>
  <si>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</si>
  <si>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</si>
  <si>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</si>
  <si>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</si>
  <si>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Дата відкриття</t>
  </si>
  <si>
    <t>Можливість поповнення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</si>
  <si>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</si>
  <si>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</si>
  <si>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</si>
  <si>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</si>
  <si>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</si>
  <si>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</si>
  <si>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ні</t>
  </si>
  <si>
    <t>щомісячно</t>
  </si>
  <si>
    <t>до 100 тис.</t>
  </si>
  <si>
    <t>без  поповнення (UAH, USD, EUR)</t>
  </si>
  <si>
    <t>1 міс</t>
  </si>
  <si>
    <t>6 міс</t>
  </si>
  <si>
    <t>9 міс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</si>
  <si>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</si>
  <si>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</si>
  <si>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</si>
  <si>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</si>
  <si>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</si>
  <si>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</si>
  <si>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</si>
  <si>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</si>
  <si>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</si>
  <si>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</si>
  <si>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</si>
  <si>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вкінці терміну</t>
  </si>
  <si>
    <t>3 рази для термінів 1-9 місяців, 100 днів</t>
  </si>
  <si>
    <t>100 днів</t>
  </si>
  <si>
    <t>Термін вкладу (дн.,міс.)</t>
  </si>
  <si>
    <t>day %</t>
  </si>
  <si>
    <t>Сальдо</t>
  </si>
  <si>
    <t>термін</t>
  </si>
  <si>
    <t>К-ть днів у році</t>
  </si>
  <si>
    <t>% за період</t>
  </si>
  <si>
    <t>Ставка</t>
  </si>
  <si>
    <t>Продукт</t>
  </si>
  <si>
    <t>від 500</t>
  </si>
  <si>
    <t>від 100-200 тис.</t>
  </si>
  <si>
    <t>від 200-500 тис.</t>
  </si>
  <si>
    <t>більше 500</t>
  </si>
  <si>
    <t>Дохідний</t>
  </si>
  <si>
    <t>Класичний</t>
  </si>
  <si>
    <t>На Старт</t>
  </si>
  <si>
    <t>Продукти</t>
  </si>
  <si>
    <t>Продукт №2</t>
  </si>
  <si>
    <t>Продукт №3</t>
  </si>
  <si>
    <t>Продукт №4</t>
  </si>
  <si>
    <t>Продукт №5</t>
  </si>
  <si>
    <t>Продукт №6</t>
  </si>
  <si>
    <t>Продукт №7</t>
  </si>
  <si>
    <t>Продукт №8</t>
  </si>
  <si>
    <t>Продукт №9</t>
  </si>
  <si>
    <t>Продукт №10</t>
  </si>
  <si>
    <t>інтернет-банкінг</t>
  </si>
  <si>
    <t>Виплата процентів</t>
  </si>
  <si>
    <t>Терміни депозитів</t>
  </si>
  <si>
    <t>Тут заповнити</t>
  </si>
  <si>
    <t>Разом до перемоги</t>
  </si>
  <si>
    <t>Тут заповнити поповнення</t>
  </si>
  <si>
    <t>так</t>
  </si>
  <si>
    <t>долар США</t>
  </si>
  <si>
    <t>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</si>
</sst>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7" fillId="5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7" fillId="5" borderId="0" xfId="0" applyFont="1" applyFill="1" applyAlignment="1">
      <alignment horizontal="righ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/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right"/>
    </xf>
    <xf numFmtId="0" fontId="15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 applyProtection="1">
      <alignment horizontal="center" vertical="center"/>
      <protection locked="0"/>
    </xf>
    <xf numFmtId="2" fontId="11" fillId="5" borderId="0" xfId="0" applyNumberFormat="1" applyFont="1" applyFill="1"/>
    <xf numFmtId="0" fontId="18" fillId="5" borderId="0" xfId="0" applyFont="1" applyFill="1" applyAlignment="1">
      <alignment horizontal="left" vertical="center" wrapText="1"/>
    </xf>
    <xf numFmtId="2" fontId="20" fillId="5" borderId="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0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3" fontId="2" fillId="0" borderId="0" xfId="0" applyNumberFormat="1" applyFont="1"/>
    <xf numFmtId="0" fontId="0" fillId="7" borderId="0" xfId="0" applyFill="1"/>
    <xf numFmtId="0" fontId="0" fillId="8" borderId="0" xfId="0" applyFill="1"/>
    <xf numFmtId="0" fontId="8" fillId="0" borderId="0" xfId="0" applyFont="1" applyAlignment="1">
      <alignment horizontal="center" vertical="center"/>
    </xf>
    <xf numFmtId="10" fontId="19" fillId="5" borderId="10" xfId="1" applyNumberFormat="1" applyFont="1" applyFill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0" fillId="9" borderId="0" xfId="0" applyFill="1"/>
    <xf numFmtId="43" fontId="0" fillId="9" borderId="0" xfId="0" applyNumberFormat="1" applyFill="1"/>
    <xf numFmtId="10" fontId="0" fillId="9" borderId="0" xfId="0" applyNumberFormat="1" applyFill="1"/>
    <xf numFmtId="0" fontId="0" fillId="10" borderId="0" xfId="0" applyFill="1"/>
    <xf numFmtId="43" fontId="0" fillId="10" borderId="0" xfId="0" applyNumberFormat="1" applyFill="1"/>
    <xf numFmtId="10" fontId="0" fillId="10" borderId="0" xfId="0" applyNumberFormat="1" applyFill="1"/>
    <xf numFmtId="0" fontId="0" fillId="11" borderId="0" xfId="0" applyFill="1"/>
    <xf numFmtId="43" fontId="0" fillId="11" borderId="0" xfId="0" applyNumberFormat="1" applyFill="1"/>
    <xf numFmtId="10" fontId="0" fillId="11" borderId="0" xfId="0" applyNumberFormat="1" applyFill="1"/>
    <xf numFmtId="0" fontId="0" fillId="12" borderId="0" xfId="0" applyFill="1"/>
    <xf numFmtId="43" fontId="0" fillId="12" borderId="0" xfId="0" applyNumberFormat="1" applyFill="1"/>
    <xf numFmtId="10" fontId="0" fillId="12" borderId="0" xfId="0" applyNumberFormat="1" applyFill="1"/>
    <xf numFmtId="10" fontId="0" fillId="3" borderId="0" xfId="0" applyNumberFormat="1" applyFill="1"/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 wrapText="1"/>
    </xf>
    <xf numFmtId="10" fontId="20" fillId="3" borderId="8" xfId="1" applyNumberFormat="1" applyFont="1" applyFill="1" applyBorder="1" applyAlignment="1" applyProtection="1">
      <alignment horizontal="center" vertical="center"/>
    </xf>
    <xf numFmtId="10" fontId="20" fillId="3" borderId="9" xfId="1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>
      <alignment horizontal="left" vertical="center" wrapText="1"/>
    </xf>
    <xf numFmtId="2" fontId="20" fillId="3" borderId="8" xfId="1" applyNumberFormat="1" applyFont="1" applyFill="1" applyBorder="1" applyAlignment="1" applyProtection="1">
      <alignment horizontal="center" vertical="center"/>
    </xf>
    <xf numFmtId="2" fontId="20" fillId="3" borderId="9" xfId="1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2" fontId="19" fillId="3" borderId="2" xfId="1" applyNumberFormat="1" applyFont="1" applyFill="1" applyBorder="1" applyAlignment="1" applyProtection="1">
      <alignment horizontal="center" vertical="center"/>
    </xf>
    <xf numFmtId="2" fontId="19" fillId="3" borderId="3" xfId="1" applyNumberFormat="1" applyFont="1" applyFill="1" applyBorder="1" applyAlignment="1" applyProtection="1">
      <alignment horizontal="center" vertical="center"/>
    </xf>
    <xf numFmtId="2" fontId="19" fillId="3" borderId="4" xfId="1" applyNumberFormat="1" applyFont="1" applyFill="1" applyBorder="1" applyAlignment="1" applyProtection="1">
      <alignment horizontal="center" vertical="center"/>
    </xf>
    <xf numFmtId="2" fontId="19" fillId="3" borderId="5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Alignment="1">
      <alignment horizontal="left" vertical="center"/>
    </xf>
    <xf numFmtId="2" fontId="18" fillId="5" borderId="7" xfId="0" applyNumberFormat="1" applyFont="1" applyFill="1" applyBorder="1" applyAlignment="1">
      <alignment horizontal="left" vertical="center"/>
    </xf>
    <xf numFmtId="2" fontId="20" fillId="3" borderId="2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7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20" fillId="3" borderId="5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10" fontId="17" fillId="5" borderId="0" xfId="1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10" fontId="19" fillId="3" borderId="8" xfId="1" applyNumberFormat="1" applyFont="1" applyFill="1" applyBorder="1" applyAlignment="1" applyProtection="1">
      <alignment horizontal="center" vertical="center"/>
    </xf>
    <xf numFmtId="10" fontId="19" fillId="3" borderId="9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1050;&#1086;&#1087;&#1080;&#1103;%20Calculator_Dohidnuy_20_03_2024_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7"/>
  <sheetViews>
    <sheetView tabSelected="1" zoomScale="70" zoomScaleNormal="70" workbookViewId="0">
      <selection activeCell="J18" sqref="J18"/>
    </sheetView>
  </sheetViews>
  <sheetFormatPr defaultRowHeight="14.6" outlineLevelRow="1" x14ac:dyDescent="0.4"/>
  <cols>
    <col min="1" max="1" width="11.84375" customWidth="1"/>
    <col min="2" max="2" width="4.53515625" style="3" customWidth="1"/>
    <col min="3" max="3" width="6.15234375" style="3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3"/>
      <c r="B1" s="64" t="str">
        <f>"КАЛЬКУЛЯТОР ПО ДЕПОЗИТУ "&amp;H2</f>
        <v>КАЛЬКУЛЯТОР ПО ДЕПОЗИТУ Дохідний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  <c r="P1" s="3"/>
      <c r="Q1" s="3"/>
      <c r="R1" s="3"/>
    </row>
    <row r="2" spans="1:18" ht="14.25" hidden="1" customHeight="1" outlineLevel="1" x14ac:dyDescent="0.4">
      <c r="A2" s="3"/>
      <c r="B2" s="26"/>
      <c r="C2" s="26"/>
      <c r="D2" s="26"/>
      <c r="E2" s="26"/>
      <c r="F2" s="26"/>
      <c r="G2" s="26"/>
      <c r="H2" s="26" t="s">
        <v>48</v>
      </c>
      <c r="I2" s="26"/>
      <c r="J2" s="26"/>
      <c r="K2" s="26"/>
      <c r="L2" s="26"/>
      <c r="M2" s="26"/>
      <c r="N2" s="26"/>
      <c r="O2" s="3"/>
      <c r="P2" s="3"/>
      <c r="Q2" s="3"/>
      <c r="R2" s="3"/>
    </row>
    <row r="3" spans="1:18" ht="17.600000000000001" collapsed="1" x14ac:dyDescent="0.4">
      <c r="A3" s="3"/>
      <c r="B3" s="84" t="s">
        <v>10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3"/>
      <c r="P3" s="3"/>
      <c r="Q3" s="3"/>
      <c r="R3" s="3"/>
    </row>
    <row r="4" spans="1:18" x14ac:dyDescent="0.4">
      <c r="A4" s="3"/>
      <c r="B4" s="86" t="s">
        <v>9</v>
      </c>
      <c r="C4" s="86"/>
      <c r="D4" s="86"/>
      <c r="E4" s="86"/>
      <c r="F4" s="86"/>
      <c r="G4" s="5"/>
      <c r="H4" s="87" t="s">
        <v>11</v>
      </c>
      <c r="I4" s="87"/>
      <c r="J4" s="87"/>
      <c r="K4" s="87"/>
      <c r="L4" s="87"/>
      <c r="M4" s="87"/>
      <c r="N4" s="87"/>
      <c r="O4" s="3"/>
      <c r="P4" s="3"/>
      <c r="Q4" s="3"/>
      <c r="R4" s="3"/>
    </row>
    <row r="5" spans="1:18" x14ac:dyDescent="0.4">
      <c r="A5" s="3"/>
      <c r="B5" s="86" t="s">
        <v>0</v>
      </c>
      <c r="C5" s="86"/>
      <c r="D5" s="86"/>
      <c r="E5" s="86"/>
      <c r="F5" s="86"/>
      <c r="G5" s="4"/>
      <c r="H5" s="88" t="s">
        <v>33</v>
      </c>
      <c r="I5" s="88"/>
      <c r="J5" s="88"/>
      <c r="K5" s="88"/>
      <c r="L5" s="88"/>
      <c r="M5" s="88"/>
      <c r="N5" s="88"/>
      <c r="O5" s="3"/>
      <c r="P5" s="3"/>
      <c r="Q5" s="3"/>
      <c r="R5" s="3"/>
    </row>
    <row r="6" spans="1:18" x14ac:dyDescent="0.4">
      <c r="A6" s="3"/>
      <c r="B6" s="86" t="s">
        <v>1</v>
      </c>
      <c r="C6" s="86"/>
      <c r="D6" s="86"/>
      <c r="E6" s="86"/>
      <c r="F6" s="86"/>
      <c r="G6" s="4"/>
      <c r="H6" s="82" t="s">
        <v>18</v>
      </c>
      <c r="I6" s="82"/>
      <c r="J6" s="82"/>
      <c r="K6" s="82"/>
      <c r="L6" s="82"/>
      <c r="M6" s="82"/>
      <c r="N6" s="82"/>
      <c r="O6" s="3"/>
      <c r="P6" s="3"/>
      <c r="Q6" s="3"/>
      <c r="R6" s="3"/>
    </row>
    <row r="7" spans="1:18" x14ac:dyDescent="0.4">
      <c r="A7" s="3"/>
      <c r="B7" s="86" t="s">
        <v>3</v>
      </c>
      <c r="C7" s="86"/>
      <c r="D7" s="86"/>
      <c r="E7" s="86"/>
      <c r="F7" s="86"/>
      <c r="G7" s="4"/>
      <c r="H7" s="82" t="s">
        <v>12</v>
      </c>
      <c r="I7" s="82"/>
      <c r="J7" s="82"/>
      <c r="K7" s="82"/>
      <c r="L7" s="82"/>
      <c r="M7" s="82"/>
      <c r="N7" s="82"/>
      <c r="O7" s="3"/>
      <c r="P7" s="3"/>
      <c r="Q7" s="3"/>
      <c r="R7" s="3"/>
    </row>
    <row r="8" spans="1:18" x14ac:dyDescent="0.4">
      <c r="A8" s="3"/>
      <c r="B8" s="86" t="s">
        <v>2</v>
      </c>
      <c r="C8" s="86"/>
      <c r="D8" s="86"/>
      <c r="E8" s="86"/>
      <c r="F8" s="86"/>
      <c r="G8" s="4"/>
      <c r="H8" s="82" t="s">
        <v>34</v>
      </c>
      <c r="I8" s="82"/>
      <c r="J8" s="82"/>
      <c r="K8" s="82"/>
      <c r="L8" s="82"/>
      <c r="M8" s="82"/>
      <c r="N8" s="82"/>
      <c r="O8" s="3"/>
      <c r="P8" s="3"/>
      <c r="Q8" s="18"/>
      <c r="R8" s="3"/>
    </row>
    <row r="9" spans="1:18" ht="18" thickBot="1" x14ac:dyDescent="0.45">
      <c r="A9" s="3"/>
      <c r="B9" s="84" t="s">
        <v>13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3"/>
      <c r="P9" s="3"/>
      <c r="Q9" s="3"/>
      <c r="R9" s="3"/>
    </row>
    <row r="10" spans="1:18" ht="23.25" customHeight="1" thickBot="1" x14ac:dyDescent="0.45">
      <c r="A10" s="3"/>
      <c r="B10" s="62" t="s">
        <v>14</v>
      </c>
      <c r="C10" s="62"/>
      <c r="D10" s="62"/>
      <c r="E10" s="14"/>
      <c r="F10" s="7">
        <v>500000</v>
      </c>
      <c r="G10" s="15"/>
      <c r="H10" s="90" t="s">
        <v>26</v>
      </c>
      <c r="I10" s="91"/>
      <c r="J10" s="92">
        <f>'r'!D5</f>
        <v>0.16750000000000001</v>
      </c>
      <c r="K10" s="93"/>
      <c r="L10" s="89"/>
      <c r="M10" s="89"/>
      <c r="N10" s="89"/>
      <c r="O10" s="3"/>
      <c r="P10" s="3"/>
      <c r="Q10" s="3"/>
      <c r="R10" s="3"/>
    </row>
    <row r="11" spans="1:18" ht="5.25" customHeight="1" thickBot="1" x14ac:dyDescent="0.45">
      <c r="A11" s="3"/>
      <c r="B11" s="16"/>
      <c r="C11" s="16"/>
      <c r="D11" s="16"/>
      <c r="E11" s="14"/>
      <c r="F11" s="17"/>
      <c r="G11" s="15"/>
      <c r="H11" s="21"/>
      <c r="I11" s="21"/>
      <c r="J11" s="35"/>
      <c r="K11" s="35"/>
      <c r="L11" s="83"/>
      <c r="M11" s="83"/>
      <c r="N11" s="83"/>
      <c r="O11" s="3"/>
      <c r="P11" s="3"/>
      <c r="Q11" s="3"/>
      <c r="R11" s="3"/>
    </row>
    <row r="12" spans="1:18" ht="15.75" customHeight="1" x14ac:dyDescent="0.4">
      <c r="A12" s="3"/>
      <c r="B12" s="62" t="s">
        <v>9</v>
      </c>
      <c r="C12" s="62"/>
      <c r="D12" s="62"/>
      <c r="E12" s="6"/>
      <c r="F12" s="7" t="s">
        <v>32</v>
      </c>
      <c r="G12" s="8"/>
      <c r="H12" s="65" t="s">
        <v>24</v>
      </c>
      <c r="I12" s="66"/>
      <c r="J12" s="67">
        <f>'r'!F4</f>
        <v>83463.498390597699</v>
      </c>
      <c r="K12" s="68"/>
      <c r="L12" s="83"/>
      <c r="M12" s="83"/>
      <c r="N12" s="83"/>
      <c r="O12" s="3"/>
      <c r="P12" s="3"/>
      <c r="Q12" s="3"/>
      <c r="R12" s="3"/>
    </row>
    <row r="13" spans="1:18" ht="5.25" customHeight="1" thickBot="1" x14ac:dyDescent="0.45">
      <c r="A13" s="3"/>
      <c r="B13" s="63"/>
      <c r="C13" s="63"/>
      <c r="D13" s="63"/>
      <c r="E13" s="10"/>
      <c r="F13" s="11"/>
      <c r="G13" s="8"/>
      <c r="H13" s="65"/>
      <c r="I13" s="66"/>
      <c r="J13" s="69"/>
      <c r="K13" s="70"/>
      <c r="L13" s="9"/>
      <c r="M13" s="9"/>
      <c r="N13" s="9"/>
      <c r="O13" s="3"/>
      <c r="P13" s="3"/>
      <c r="Q13" s="3"/>
      <c r="R13" s="3"/>
    </row>
    <row r="14" spans="1:18" ht="15.45" thickBot="1" x14ac:dyDescent="0.45">
      <c r="A14" s="3"/>
      <c r="B14" s="62" t="s">
        <v>23</v>
      </c>
      <c r="C14" s="62"/>
      <c r="D14" s="62"/>
      <c r="E14" s="6"/>
      <c r="F14" s="7" t="s">
        <v>31</v>
      </c>
      <c r="G14" s="8"/>
      <c r="H14" s="12"/>
      <c r="I14" s="12"/>
      <c r="J14" s="36"/>
      <c r="K14" s="36"/>
      <c r="L14" s="9"/>
      <c r="M14" s="9"/>
      <c r="N14" s="9"/>
      <c r="O14" s="3"/>
      <c r="P14" s="3"/>
      <c r="Q14" s="3"/>
      <c r="R14" s="3"/>
    </row>
    <row r="15" spans="1:18" ht="6" customHeight="1" x14ac:dyDescent="0.4">
      <c r="A15" s="3"/>
      <c r="B15" s="63"/>
      <c r="C15" s="63"/>
      <c r="D15" s="63"/>
      <c r="E15" s="10"/>
      <c r="F15" s="11"/>
      <c r="G15" s="8"/>
      <c r="H15" s="71" t="s">
        <v>25</v>
      </c>
      <c r="I15" s="72"/>
      <c r="J15" s="73">
        <f>J12-(J12*23%)</f>
        <v>64266.893760760227</v>
      </c>
      <c r="K15" s="74"/>
      <c r="L15" s="79"/>
      <c r="M15" s="80"/>
      <c r="N15" s="80"/>
      <c r="O15" s="3"/>
      <c r="P15" s="3"/>
      <c r="Q15" s="3"/>
      <c r="R15" s="3"/>
    </row>
    <row r="16" spans="1:18" ht="14.25" customHeight="1" x14ac:dyDescent="0.4">
      <c r="A16" s="3"/>
      <c r="B16" s="62" t="s">
        <v>8</v>
      </c>
      <c r="C16" s="62"/>
      <c r="D16" s="62"/>
      <c r="E16" s="6"/>
      <c r="F16" s="34" t="str">
        <f>'r'!X13</f>
        <v>ні</v>
      </c>
      <c r="G16" s="8"/>
      <c r="H16" s="71"/>
      <c r="I16" s="72"/>
      <c r="J16" s="75"/>
      <c r="K16" s="76"/>
      <c r="L16" s="80"/>
      <c r="M16" s="80"/>
      <c r="N16" s="80"/>
      <c r="O16" s="3"/>
      <c r="P16" s="3"/>
      <c r="Q16" s="3"/>
      <c r="R16" s="3"/>
    </row>
    <row r="17" spans="1:18" ht="5.25" customHeight="1" thickBot="1" x14ac:dyDescent="0.45">
      <c r="A17" s="3"/>
      <c r="B17" s="63"/>
      <c r="C17" s="63"/>
      <c r="D17" s="63"/>
      <c r="E17" s="10"/>
      <c r="F17" s="11"/>
      <c r="G17" s="8"/>
      <c r="H17" s="71"/>
      <c r="I17" s="72"/>
      <c r="J17" s="77"/>
      <c r="K17" s="78"/>
      <c r="L17" s="80"/>
      <c r="M17" s="80"/>
      <c r="N17" s="80"/>
      <c r="O17" s="3"/>
      <c r="P17" s="3"/>
      <c r="Q17" s="3"/>
      <c r="R17" s="3"/>
    </row>
    <row r="18" spans="1:18" ht="15.45" thickBot="1" x14ac:dyDescent="0.45">
      <c r="A18" s="3"/>
      <c r="B18" s="61" t="s">
        <v>0</v>
      </c>
      <c r="C18" s="61"/>
      <c r="D18" s="61"/>
      <c r="E18" s="6"/>
      <c r="F18" s="34" t="s">
        <v>22</v>
      </c>
      <c r="G18" s="8"/>
      <c r="H18" s="12"/>
      <c r="I18" s="12"/>
      <c r="J18" s="36"/>
      <c r="K18" s="36"/>
      <c r="L18" s="12"/>
      <c r="M18" s="12"/>
      <c r="N18" s="12"/>
      <c r="O18" s="3"/>
      <c r="P18" s="3"/>
      <c r="Q18" s="3"/>
      <c r="R18" s="3"/>
    </row>
    <row r="19" spans="1:18" ht="5.25" customHeight="1" x14ac:dyDescent="0.4">
      <c r="A19" s="3"/>
      <c r="B19" s="63"/>
      <c r="C19" s="63"/>
      <c r="D19" s="63"/>
      <c r="E19" s="10"/>
      <c r="F19" s="11"/>
      <c r="G19" s="8"/>
      <c r="H19" s="71" t="s">
        <v>27</v>
      </c>
      <c r="I19" s="72"/>
      <c r="J19" s="73">
        <f>J12-J15</f>
        <v>19196.604629837471</v>
      </c>
      <c r="K19" s="74"/>
      <c r="L19" s="81"/>
      <c r="M19" s="81"/>
      <c r="N19" s="81"/>
      <c r="O19" s="3"/>
      <c r="P19" s="3"/>
      <c r="Q19" s="3"/>
      <c r="R19" s="3"/>
    </row>
    <row r="20" spans="1:18" x14ac:dyDescent="0.4">
      <c r="A20" s="3"/>
      <c r="B20" s="61" t="s">
        <v>36</v>
      </c>
      <c r="C20" s="61"/>
      <c r="D20" s="61"/>
      <c r="E20" s="6"/>
      <c r="F20" s="7">
        <v>12</v>
      </c>
      <c r="G20" s="8"/>
      <c r="H20" s="71"/>
      <c r="I20" s="72"/>
      <c r="J20" s="75"/>
      <c r="K20" s="76"/>
      <c r="L20" s="81"/>
      <c r="M20" s="81"/>
      <c r="N20" s="81"/>
      <c r="O20" s="3"/>
      <c r="P20" s="3"/>
      <c r="Q20" s="3"/>
      <c r="R20" s="3"/>
    </row>
    <row r="21" spans="1:18" ht="5.25" customHeight="1" thickBot="1" x14ac:dyDescent="0.45">
      <c r="A21" s="3"/>
      <c r="B21" s="63"/>
      <c r="C21" s="63"/>
      <c r="D21" s="63"/>
      <c r="E21" s="10"/>
      <c r="F21" s="11"/>
      <c r="G21" s="8"/>
      <c r="H21" s="71"/>
      <c r="I21" s="72"/>
      <c r="J21" s="77"/>
      <c r="K21" s="78"/>
      <c r="L21" s="81"/>
      <c r="M21" s="81"/>
      <c r="N21" s="81"/>
      <c r="O21" s="3"/>
      <c r="P21" s="3"/>
      <c r="Q21" s="3"/>
      <c r="R21" s="3"/>
    </row>
    <row r="22" spans="1:18" ht="15.9" thickBot="1" x14ac:dyDescent="0.45">
      <c r="A22" s="3"/>
      <c r="B22" s="61" t="s">
        <v>7</v>
      </c>
      <c r="C22" s="61"/>
      <c r="D22" s="61"/>
      <c r="E22" s="6"/>
      <c r="F22" s="13">
        <v>45566</v>
      </c>
      <c r="G22" s="8"/>
      <c r="H22" s="54"/>
      <c r="I22" s="54"/>
      <c r="J22" s="37"/>
      <c r="K22" s="37"/>
      <c r="L22" s="9"/>
      <c r="M22" s="9"/>
      <c r="N22" s="9"/>
      <c r="O22" s="3"/>
      <c r="P22" s="3"/>
      <c r="Q22" s="3"/>
      <c r="R22" s="3"/>
    </row>
    <row r="23" spans="1:18" ht="32.25" customHeight="1" thickBot="1" x14ac:dyDescent="0.45">
      <c r="A23" s="3"/>
      <c r="B23" s="20"/>
      <c r="C23" s="20"/>
      <c r="D23" s="20"/>
      <c r="E23" s="6"/>
      <c r="F23" s="22"/>
      <c r="G23" s="8"/>
      <c r="H23" s="55" t="s">
        <v>28</v>
      </c>
      <c r="I23" s="55"/>
      <c r="J23" s="56">
        <f>J10*0.77</f>
        <v>0.12897500000000001</v>
      </c>
      <c r="K23" s="57"/>
      <c r="L23" s="9"/>
      <c r="M23" s="23"/>
      <c r="N23" s="9"/>
      <c r="O23" s="18"/>
      <c r="P23" s="3"/>
      <c r="Q23" s="3"/>
      <c r="R23" s="3"/>
    </row>
    <row r="24" spans="1:18" ht="15.75" customHeight="1" thickBot="1" x14ac:dyDescent="0.45">
      <c r="A24" s="3"/>
      <c r="B24" s="20"/>
      <c r="C24" s="20"/>
      <c r="D24" s="20"/>
      <c r="E24" s="6"/>
      <c r="F24" s="22"/>
      <c r="G24" s="8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</row>
    <row r="25" spans="1:18" ht="31.5" customHeight="1" thickBot="1" x14ac:dyDescent="0.45">
      <c r="A25" s="3"/>
      <c r="B25" s="20"/>
      <c r="C25" s="20"/>
      <c r="D25" s="20"/>
      <c r="E25" s="6"/>
      <c r="F25" s="22"/>
      <c r="G25" s="8"/>
      <c r="H25" s="58" t="s">
        <v>30</v>
      </c>
      <c r="I25" s="58"/>
      <c r="J25" s="59">
        <v>0</v>
      </c>
      <c r="K25" s="60"/>
      <c r="L25" s="9"/>
      <c r="M25" s="9"/>
      <c r="N25" s="9"/>
      <c r="O25" s="3"/>
      <c r="P25" s="3"/>
      <c r="Q25" s="3"/>
      <c r="R25" s="3"/>
    </row>
    <row r="26" spans="1:18" ht="7.5" customHeight="1" thickBot="1" x14ac:dyDescent="0.45">
      <c r="A26" s="3"/>
      <c r="B26" s="20"/>
      <c r="C26" s="20"/>
      <c r="D26" s="20"/>
      <c r="E26" s="6"/>
      <c r="F26" s="22"/>
      <c r="G26" s="8"/>
      <c r="H26" s="24"/>
      <c r="I26" s="24"/>
      <c r="J26" s="25"/>
      <c r="K26" s="25"/>
      <c r="L26" s="9"/>
      <c r="M26" s="9"/>
      <c r="N26" s="9"/>
      <c r="O26" s="3"/>
      <c r="P26" s="3"/>
      <c r="Q26" s="3"/>
      <c r="R26" s="3"/>
    </row>
    <row r="27" spans="1:18" ht="55.5" customHeight="1" thickBot="1" x14ac:dyDescent="0.45">
      <c r="A27" s="3"/>
      <c r="B27" s="51" t="s">
        <v>29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3"/>
      <c r="P27" s="3"/>
      <c r="Q27" s="3"/>
      <c r="R27" s="3"/>
    </row>
    <row r="28" spans="1:18" x14ac:dyDescent="0.4">
      <c r="A28" s="3"/>
      <c r="B28" s="85"/>
      <c r="C28" s="85"/>
      <c r="D28" s="8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4">
      <c r="A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4">
      <c r="A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4">
      <c r="A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4">
      <c r="A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4">
      <c r="A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Q34" s="3"/>
      <c r="R34" s="3"/>
    </row>
    <row r="35" spans="1:18" x14ac:dyDescent="0.4">
      <c r="A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4">
      <c r="A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4">
      <c r="P37" s="3"/>
      <c r="Q37" s="3"/>
      <c r="R37" s="3"/>
    </row>
  </sheetData>
  <dataConsolidate>
    <dataRefs count="1">
      <dataRef ref="H13:H14" sheet="Калькулятор" r:id="rId1"/>
    </dataRefs>
  </dataConsolidate>
  <mergeCells count="44">
    <mergeCell ref="L11:N12"/>
    <mergeCell ref="B9:N9"/>
    <mergeCell ref="B28:D28"/>
    <mergeCell ref="B3:N3"/>
    <mergeCell ref="B4:F4"/>
    <mergeCell ref="B5:F5"/>
    <mergeCell ref="B6:F6"/>
    <mergeCell ref="H4:N4"/>
    <mergeCell ref="H5:N5"/>
    <mergeCell ref="H6:N6"/>
    <mergeCell ref="B7:F7"/>
    <mergeCell ref="L10:N10"/>
    <mergeCell ref="B8:F8"/>
    <mergeCell ref="H10:I10"/>
    <mergeCell ref="J10:K10"/>
    <mergeCell ref="B18:D18"/>
    <mergeCell ref="B1:N1"/>
    <mergeCell ref="B21:D21"/>
    <mergeCell ref="B22:D22"/>
    <mergeCell ref="H12:I13"/>
    <mergeCell ref="J12:K13"/>
    <mergeCell ref="H15:I17"/>
    <mergeCell ref="J15:K17"/>
    <mergeCell ref="H19:I21"/>
    <mergeCell ref="J19:K21"/>
    <mergeCell ref="L15:N17"/>
    <mergeCell ref="L19:N21"/>
    <mergeCell ref="B16:D16"/>
    <mergeCell ref="B17:D17"/>
    <mergeCell ref="H7:N7"/>
    <mergeCell ref="H8:N8"/>
    <mergeCell ref="B19:D19"/>
    <mergeCell ref="B20:D20"/>
    <mergeCell ref="B10:D10"/>
    <mergeCell ref="B12:D12"/>
    <mergeCell ref="B13:D13"/>
    <mergeCell ref="B14:D14"/>
    <mergeCell ref="B15:D15"/>
    <mergeCell ref="B27:N27"/>
    <mergeCell ref="H22:I22"/>
    <mergeCell ref="H23:I23"/>
    <mergeCell ref="J23:K23"/>
    <mergeCell ref="H25:I25"/>
    <mergeCell ref="J25:K25"/>
  </mergeCells>
  <dataValidations count="8">
    <dataValidation type="list" allowBlank="1" showInputMessage="1" showErrorMessage="1" sqref="F21">
      <formula1>"1,3,6,9,12,18"</formula1>
    </dataValidation>
    <dataValidation type="list" allowBlank="1" showInputMessage="1" showErrorMessage="1" sqref="F19">
      <formula1>"в кінці терміну,щомісячно"</formula1>
    </dataValidation>
    <dataValidation type="list" allowBlank="1" showInputMessage="1" showErrorMessage="1" sqref="F17">
      <formula1>"так,ні"</formula1>
    </dataValidation>
    <dataValidation type="list" allowBlank="1" showInputMessage="1" showErrorMessage="1" sqref="F15">
      <formula1>"відділення,ІБ"</formula1>
    </dataValidation>
    <dataValidation type="list" allowBlank="1" showInputMessage="1" showErrorMessage="1" sqref="F12">
      <formula1>"гривня,долар США,євро"</formula1>
    </dataValidation>
    <dataValidation type="list" allowBlank="1" showInputMessage="1" showErrorMessage="1" sqref="F14">
      <formula1>"відділення,інтернет-банкінг"</formula1>
    </dataValidation>
    <dataValidation type="whole" allowBlank="1" showInputMessage="1" showErrorMessage="1" sqref="F10">
      <formula1>1000</formula1>
      <formula2>99999999</formula2>
    </dataValidation>
    <dataValidation type="list" allowBlank="1" showInputMessage="1" showErrorMessage="1" sqref="F20">
      <formula1>"1,100,6,9,12,18"</formula1>
    </dataValidation>
  </dataValidation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'r'!$V$13:$W$13</xm:f>
          </x14:formula1>
          <xm:sqref>F18</xm:sqref>
        </x14:dataValidation>
        <x14:dataValidation type="list" allowBlank="1" showInputMessage="1" showErrorMessage="1">
          <x14:formula1>
            <xm:f>'r'!$M$14:$M$26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1"/>
  <sheetViews>
    <sheetView zoomScale="70" zoomScaleNormal="70" workbookViewId="0">
      <selection activeCell="AM13" sqref="AM13"/>
    </sheetView>
  </sheetViews>
  <sheetFormatPr defaultRowHeight="14.6" x14ac:dyDescent="0.4"/>
  <cols>
    <col min="1" max="1" width="18.53515625" customWidth="1"/>
    <col min="2" max="4" width="13.53515625" customWidth="1"/>
    <col min="5" max="5" width="12.15234375" customWidth="1"/>
    <col min="6" max="6" width="14.15234375" customWidth="1"/>
    <col min="7" max="7" width="41" customWidth="1"/>
    <col min="8" max="8" width="15.53515625" customWidth="1"/>
    <col min="13" max="13" width="17.15234375" customWidth="1"/>
    <col min="14" max="14" width="24.69140625" customWidth="1"/>
    <col min="15" max="15" width="18.84375" customWidth="1"/>
    <col min="16" max="16" width="27.84375" customWidth="1"/>
    <col min="17" max="18" width="19.69140625" customWidth="1"/>
    <col min="19" max="19" width="25" customWidth="1"/>
    <col min="20" max="20" width="19.69140625" customWidth="1"/>
    <col min="22" max="22" width="14.84375" customWidth="1"/>
    <col min="23" max="23" width="14.3828125" bestFit="1" customWidth="1"/>
    <col min="24" max="24" width="14.3828125" customWidth="1"/>
    <col min="34" max="34" width="9.15234375" customWidth="1"/>
  </cols>
  <sheetData>
    <row r="1" spans="1:39" x14ac:dyDescent="0.4">
      <c r="E1" t="str">
        <f>Калькулятор!F14</f>
        <v>відділення</v>
      </c>
    </row>
    <row r="2" spans="1:39" x14ac:dyDescent="0.4">
      <c r="E2" t="str">
        <f>Калькулятор!F12</f>
        <v>гривня</v>
      </c>
      <c r="F2" t="s">
        <v>32</v>
      </c>
    </row>
    <row r="3" spans="1:39" x14ac:dyDescent="0.4">
      <c r="A3" s="29" t="str">
        <f>Калькулятор!H2</f>
        <v>Дохідний</v>
      </c>
      <c r="B3" t="s">
        <v>38</v>
      </c>
      <c r="E3" s="27" t="str">
        <f>Калькулятор!F18</f>
        <v>в кінці терміну</v>
      </c>
      <c r="F3" t="s">
        <v>37</v>
      </c>
      <c r="G3" s="1">
        <f>A5</f>
        <v>45566</v>
      </c>
      <c r="M3" s="2" t="s">
        <v>19</v>
      </c>
      <c r="N3">
        <v>1</v>
      </c>
      <c r="P3">
        <v>2000</v>
      </c>
      <c r="Q3">
        <v>366</v>
      </c>
      <c r="V3" s="28">
        <v>0</v>
      </c>
      <c r="W3" t="s">
        <v>17</v>
      </c>
    </row>
    <row r="4" spans="1:39" ht="29.15" x14ac:dyDescent="0.4">
      <c r="A4" s="19" t="s">
        <v>39</v>
      </c>
      <c r="B4" s="19">
        <f>VALUE(Калькулятор!F20)</f>
        <v>12</v>
      </c>
      <c r="C4" s="30" t="s">
        <v>40</v>
      </c>
      <c r="D4" s="19" t="s">
        <v>42</v>
      </c>
      <c r="E4" s="30" t="s">
        <v>41</v>
      </c>
      <c r="F4" s="31">
        <f>SUM(E5:E1071)</f>
        <v>83463.498390597699</v>
      </c>
      <c r="G4" s="1">
        <f>IF(B4=100,G3+B4,EDATE(G3,B4))</f>
        <v>45931</v>
      </c>
      <c r="M4" s="2" t="s">
        <v>35</v>
      </c>
      <c r="N4">
        <v>100</v>
      </c>
      <c r="P4">
        <f>P3+4</f>
        <v>2004</v>
      </c>
      <c r="Q4">
        <v>366</v>
      </c>
      <c r="V4" s="28">
        <v>100000</v>
      </c>
      <c r="W4" t="s">
        <v>45</v>
      </c>
    </row>
    <row r="5" spans="1:39" x14ac:dyDescent="0.4">
      <c r="A5" s="1">
        <f>Калькулятор!F22</f>
        <v>45566</v>
      </c>
      <c r="B5" s="28">
        <f>Калькулятор!F10</f>
        <v>500000</v>
      </c>
      <c r="C5" s="28">
        <f>IFERROR(VLOOKUP(YEAR(A5),$P$3:$Q$11,2,0),365)</f>
        <v>366</v>
      </c>
      <c r="D5" s="27">
        <f>VLOOKUP($A$3&amp;$E$3&amp;VLOOKUP($B$5,$V$3:$W$6,2)&amp;$E$2&amp;$E$1,Тарифи!F:P,HLOOKUP($B$4,Тарифи!$H$4:$P$6,2,0),0)</f>
        <v>0.16750000000000001</v>
      </c>
      <c r="M5" s="2" t="s">
        <v>20</v>
      </c>
      <c r="N5">
        <v>6</v>
      </c>
      <c r="P5">
        <f t="shared" ref="P5:P11" si="0">P4+4</f>
        <v>2008</v>
      </c>
      <c r="Q5">
        <v>366</v>
      </c>
      <c r="V5" s="28">
        <v>200000</v>
      </c>
      <c r="W5" t="s">
        <v>46</v>
      </c>
    </row>
    <row r="6" spans="1:39" x14ac:dyDescent="0.4">
      <c r="A6" s="1">
        <f>A5+1</f>
        <v>45567</v>
      </c>
      <c r="B6" s="28">
        <f>IF(A6&gt;=$G$4,0,B5)</f>
        <v>500000</v>
      </c>
      <c r="C6" s="28">
        <f t="shared" ref="C6:C69" si="1">IFERROR(VLOOKUP(YEAR(A6),$P$3:$Q$11,2,0),365)</f>
        <v>366</v>
      </c>
      <c r="D6" s="27">
        <f>VLOOKUP($A$3&amp;$E$3&amp;VLOOKUP($B$5,$V$3:$W$6,2)&amp;$E$2&amp;$E$1,Тарифи!F:P,HLOOKUP($B$4,Тарифи!$H$4:$P$6,2,0),0)</f>
        <v>0.16750000000000001</v>
      </c>
      <c r="E6" s="28">
        <f t="shared" ref="E6:E70" si="2">B6*D6/C6</f>
        <v>228.82513661202185</v>
      </c>
      <c r="G6" s="28"/>
      <c r="M6" s="2" t="s">
        <v>21</v>
      </c>
      <c r="N6">
        <v>9</v>
      </c>
      <c r="P6">
        <f t="shared" si="0"/>
        <v>2012</v>
      </c>
      <c r="Q6">
        <v>366</v>
      </c>
      <c r="V6" s="28">
        <v>500000</v>
      </c>
      <c r="W6" t="s">
        <v>47</v>
      </c>
    </row>
    <row r="7" spans="1:39" x14ac:dyDescent="0.4">
      <c r="A7" s="1">
        <f t="shared" ref="A7:A70" si="3">A6+1</f>
        <v>45568</v>
      </c>
      <c r="B7" s="28">
        <f t="shared" ref="B7:B70" si="4">IF(A7&gt;=$G$4,0,B6)</f>
        <v>500000</v>
      </c>
      <c r="C7" s="28">
        <f t="shared" si="1"/>
        <v>366</v>
      </c>
      <c r="D7" s="27">
        <f>VLOOKUP($A$3&amp;$E$3&amp;VLOOKUP($B$5,$V$3:$W$6,2)&amp;$E$2&amp;$E$1,Тарифи!F:P,HLOOKUP($B$4,Тарифи!$H$4:$P$6,2,0),0)</f>
        <v>0.16750000000000001</v>
      </c>
      <c r="E7" s="28">
        <f t="shared" si="2"/>
        <v>228.82513661202185</v>
      </c>
      <c r="M7" s="2" t="s">
        <v>5</v>
      </c>
      <c r="N7">
        <v>24</v>
      </c>
      <c r="P7">
        <f t="shared" si="0"/>
        <v>2016</v>
      </c>
      <c r="Q7">
        <v>366</v>
      </c>
    </row>
    <row r="8" spans="1:39" x14ac:dyDescent="0.4">
      <c r="A8" s="1">
        <f t="shared" si="3"/>
        <v>45569</v>
      </c>
      <c r="B8" s="28">
        <f t="shared" si="4"/>
        <v>500000</v>
      </c>
      <c r="C8" s="28">
        <f t="shared" si="1"/>
        <v>366</v>
      </c>
      <c r="D8" s="27">
        <f>VLOOKUP($A$3&amp;$E$3&amp;VLOOKUP($B$5,$V$3:$W$6,2)&amp;$E$2&amp;$E$1,Тарифи!F:P,HLOOKUP($B$4,Тарифи!$H$4:$P$6,2,0),0)</f>
        <v>0.16750000000000001</v>
      </c>
      <c r="E8" s="28">
        <f t="shared" si="2"/>
        <v>228.82513661202185</v>
      </c>
      <c r="M8" s="2" t="s">
        <v>6</v>
      </c>
      <c r="N8">
        <v>30</v>
      </c>
      <c r="P8">
        <f t="shared" si="0"/>
        <v>2020</v>
      </c>
      <c r="Q8">
        <v>366</v>
      </c>
    </row>
    <row r="9" spans="1:39" x14ac:dyDescent="0.4">
      <c r="A9" s="1">
        <f t="shared" si="3"/>
        <v>45570</v>
      </c>
      <c r="B9" s="28">
        <f t="shared" si="4"/>
        <v>500000</v>
      </c>
      <c r="C9" s="28">
        <f t="shared" si="1"/>
        <v>366</v>
      </c>
      <c r="D9" s="27">
        <f>VLOOKUP($A$3&amp;$E$3&amp;VLOOKUP($B$5,$V$3:$W$6,2)&amp;$E$2&amp;$E$1,Тарифи!F:P,HLOOKUP($B$4,Тарифи!$H$4:$P$6,2,0),0)</f>
        <v>0.16750000000000001</v>
      </c>
      <c r="E9" s="28">
        <f t="shared" si="2"/>
        <v>228.82513661202185</v>
      </c>
      <c r="P9">
        <f t="shared" si="0"/>
        <v>2024</v>
      </c>
      <c r="Q9">
        <v>366</v>
      </c>
    </row>
    <row r="10" spans="1:39" x14ac:dyDescent="0.4">
      <c r="A10" s="1">
        <f t="shared" si="3"/>
        <v>45571</v>
      </c>
      <c r="B10" s="28">
        <f t="shared" si="4"/>
        <v>500000</v>
      </c>
      <c r="C10" s="28">
        <f t="shared" si="1"/>
        <v>366</v>
      </c>
      <c r="D10" s="27">
        <f>VLOOKUP($A$3&amp;$E$3&amp;VLOOKUP($B$5,$V$3:$W$6,2)&amp;$E$2&amp;$E$1,Тарифи!F:P,HLOOKUP($B$4,Тарифи!$H$4:$P$6,2,0),0)</f>
        <v>0.16750000000000001</v>
      </c>
      <c r="E10" s="28">
        <f t="shared" si="2"/>
        <v>228.82513661202185</v>
      </c>
      <c r="P10">
        <f t="shared" si="0"/>
        <v>2028</v>
      </c>
      <c r="Q10">
        <v>366</v>
      </c>
    </row>
    <row r="11" spans="1:39" x14ac:dyDescent="0.4">
      <c r="A11" s="1">
        <f t="shared" si="3"/>
        <v>45572</v>
      </c>
      <c r="B11" s="28">
        <f t="shared" si="4"/>
        <v>500000</v>
      </c>
      <c r="C11" s="28">
        <f t="shared" si="1"/>
        <v>366</v>
      </c>
      <c r="D11" s="27">
        <f>VLOOKUP($A$3&amp;$E$3&amp;VLOOKUP($B$5,$V$3:$W$6,2)&amp;$E$2&amp;$E$1,Тарифи!F:P,HLOOKUP($B$4,Тарифи!$H$4:$P$6,2,0),0)</f>
        <v>0.16750000000000001</v>
      </c>
      <c r="E11" s="28">
        <f t="shared" si="2"/>
        <v>228.82513661202185</v>
      </c>
      <c r="P11">
        <f t="shared" si="0"/>
        <v>2032</v>
      </c>
      <c r="Q11">
        <v>366</v>
      </c>
    </row>
    <row r="12" spans="1:39" x14ac:dyDescent="0.4">
      <c r="A12" s="1">
        <f t="shared" si="3"/>
        <v>45573</v>
      </c>
      <c r="B12" s="28">
        <f t="shared" si="4"/>
        <v>500000</v>
      </c>
      <c r="C12" s="28">
        <f t="shared" si="1"/>
        <v>366</v>
      </c>
      <c r="D12" s="27">
        <f>VLOOKUP($A$3&amp;$E$3&amp;VLOOKUP($B$5,$V$3:$W$6,2)&amp;$E$2&amp;$E$1,Тарифи!F:P,HLOOKUP($B$4,Тарифи!$H$4:$P$6,2,0),0)</f>
        <v>0.16750000000000001</v>
      </c>
      <c r="E12" s="28">
        <f t="shared" si="2"/>
        <v>228.82513661202185</v>
      </c>
      <c r="M12">
        <v>1</v>
      </c>
      <c r="N12">
        <f>M12+1</f>
        <v>2</v>
      </c>
      <c r="O12">
        <f t="shared" ref="O12:AM12" si="5">N12+1</f>
        <v>3</v>
      </c>
      <c r="P12">
        <f t="shared" si="5"/>
        <v>4</v>
      </c>
      <c r="Q12">
        <f t="shared" si="5"/>
        <v>5</v>
      </c>
      <c r="R12">
        <f t="shared" si="5"/>
        <v>6</v>
      </c>
      <c r="S12">
        <f t="shared" si="5"/>
        <v>7</v>
      </c>
      <c r="T12">
        <f t="shared" si="5"/>
        <v>8</v>
      </c>
      <c r="U12">
        <f t="shared" si="5"/>
        <v>9</v>
      </c>
      <c r="V12">
        <f t="shared" si="5"/>
        <v>10</v>
      </c>
      <c r="W12">
        <f t="shared" si="5"/>
        <v>11</v>
      </c>
      <c r="X12">
        <f t="shared" si="5"/>
        <v>12</v>
      </c>
      <c r="Y12">
        <f t="shared" si="5"/>
        <v>13</v>
      </c>
      <c r="Z12">
        <f t="shared" si="5"/>
        <v>14</v>
      </c>
      <c r="AA12">
        <f t="shared" si="5"/>
        <v>15</v>
      </c>
      <c r="AB12">
        <f t="shared" si="5"/>
        <v>16</v>
      </c>
      <c r="AC12">
        <f t="shared" si="5"/>
        <v>17</v>
      </c>
      <c r="AD12">
        <f t="shared" si="5"/>
        <v>18</v>
      </c>
      <c r="AE12">
        <f t="shared" si="5"/>
        <v>19</v>
      </c>
      <c r="AF12">
        <f t="shared" si="5"/>
        <v>20</v>
      </c>
      <c r="AG12">
        <f t="shared" si="5"/>
        <v>21</v>
      </c>
      <c r="AH12">
        <f t="shared" si="5"/>
        <v>22</v>
      </c>
      <c r="AI12">
        <f t="shared" si="5"/>
        <v>23</v>
      </c>
      <c r="AJ12">
        <f t="shared" si="5"/>
        <v>24</v>
      </c>
      <c r="AK12">
        <f t="shared" si="5"/>
        <v>25</v>
      </c>
      <c r="AL12">
        <f t="shared" si="5"/>
        <v>26</v>
      </c>
      <c r="AM12">
        <f t="shared" si="5"/>
        <v>27</v>
      </c>
    </row>
    <row r="13" spans="1:39" x14ac:dyDescent="0.4">
      <c r="A13" s="1">
        <f t="shared" si="3"/>
        <v>45574</v>
      </c>
      <c r="B13" s="28">
        <f t="shared" si="4"/>
        <v>500000</v>
      </c>
      <c r="C13" s="28">
        <f t="shared" si="1"/>
        <v>366</v>
      </c>
      <c r="D13" s="27">
        <f>VLOOKUP($A$3&amp;$E$3&amp;VLOOKUP($B$5,$V$3:$W$6,2)&amp;$E$2&amp;$E$1,Тарифи!F:P,HLOOKUP($B$4,Тарифи!$H$4:$P$6,2,0),0)</f>
        <v>0.16750000000000001</v>
      </c>
      <c r="E13" s="28">
        <f t="shared" si="2"/>
        <v>228.82513661202185</v>
      </c>
      <c r="M13" t="s">
        <v>51</v>
      </c>
      <c r="N13" t="s">
        <v>62</v>
      </c>
      <c r="O13" t="s">
        <v>62</v>
      </c>
      <c r="P13" s="32" t="s">
        <v>64</v>
      </c>
      <c r="Q13" s="32" t="s">
        <v>64</v>
      </c>
      <c r="R13" s="33" t="s">
        <v>66</v>
      </c>
      <c r="S13" s="33" t="s">
        <v>66</v>
      </c>
      <c r="T13" s="33" t="s">
        <v>66</v>
      </c>
      <c r="V13" s="32" t="str">
        <f>VLOOKUP(Калькулятор!$H$2,'r'!$M$14:$Q$26,4,0)</f>
        <v>в кінці терміну</v>
      </c>
      <c r="W13" s="32" t="str">
        <f>VLOOKUP(Калькулятор!$H$2,'r'!$M$14:$Q$26,5,0)</f>
        <v>в кінці терміну</v>
      </c>
      <c r="X13" s="33" t="str">
        <f>VLOOKUP(Калькулятор!$H$2,'r'!$M$14:$T$26,8,0)</f>
        <v>ні</v>
      </c>
      <c r="Y13" t="s">
        <v>63</v>
      </c>
      <c r="AG13" s="32">
        <f>IF($E$2="гривня",IF(VLOOKUP(Калькулятор!$H$2,'r'!$M$14:$AE$26,Y12,0)=0,"100",VLOOKUP(Калькулятор!$H$2,'r'!$M$14:$AE$26,Y12,0)),100)</f>
        <v>1</v>
      </c>
      <c r="AH13" s="32" t="str">
        <f>IF(VLOOKUP(Калькулятор!$H$2,'r'!$M$14:$AE$26,Z12,0)=0,"100",VLOOKUP(Калькулятор!$H$2,'r'!$M$14:$AE$26,Z12,0))</f>
        <v>100</v>
      </c>
      <c r="AI13" s="32">
        <f>IF(VLOOKUP(Калькулятор!$H$2,'r'!$M$14:$AE$26,AA12,0)=0,"100",VLOOKUP(Калькулятор!$H$2,'r'!$M$14:$AE$26,AA12,0))</f>
        <v>100</v>
      </c>
      <c r="AJ13" s="32">
        <f>IF(VLOOKUP(Калькулятор!$H$2,'r'!$M$14:$AE$26,AB12,0)=0,"100",VLOOKUP(Калькулятор!$H$2,'r'!$M$14:$AE$26,AB12,0))</f>
        <v>6</v>
      </c>
      <c r="AK13" s="32">
        <f>IF(VLOOKUP(Калькулятор!$H$2,'r'!$M$14:$AE$26,AC12,0)=0,"100",VLOOKUP(Калькулятор!$H$2,'r'!$M$14:$AE$26,AC12,0))</f>
        <v>9</v>
      </c>
      <c r="AL13" s="32">
        <f>IF(VLOOKUP(Калькулятор!$H$2,'r'!$M$14:$AE$26,AD12,0)=0,"100",VLOOKUP(Калькулятор!$H$2,'r'!$M$14:$AE$26,AD12,0))</f>
        <v>12</v>
      </c>
      <c r="AM13" s="32">
        <f>IF($E$2="гривня",IF(VLOOKUP(Калькулятор!$H$2,'r'!$M$14:$AE$26,AE12,0)=0,"100",VLOOKUP(Калькулятор!$H$2,'r'!$M$14:$AE$26,AE12,0)),100)</f>
        <v>18</v>
      </c>
    </row>
    <row r="14" spans="1:39" x14ac:dyDescent="0.4">
      <c r="A14" s="1">
        <f t="shared" si="3"/>
        <v>45575</v>
      </c>
      <c r="B14" s="28">
        <f t="shared" si="4"/>
        <v>500000</v>
      </c>
      <c r="C14" s="28">
        <f t="shared" si="1"/>
        <v>366</v>
      </c>
      <c r="D14" s="27">
        <f>VLOOKUP($A$3&amp;$E$3&amp;VLOOKUP($B$5,$V$3:$W$6,2)&amp;$E$2&amp;$E$1,Тарифи!F:P,HLOOKUP($B$4,Тарифи!$H$4:$P$6,2,0),0)</f>
        <v>0.16750000000000001</v>
      </c>
      <c r="E14" s="28">
        <f t="shared" si="2"/>
        <v>228.82513661202185</v>
      </c>
      <c r="M14" t="s">
        <v>48</v>
      </c>
      <c r="N14" t="s">
        <v>22</v>
      </c>
      <c r="O14" t="s">
        <v>16</v>
      </c>
      <c r="P14" t="str">
        <f>N14</f>
        <v>в кінці терміну</v>
      </c>
      <c r="Q14" t="str">
        <f>P14</f>
        <v>в кінці терміну</v>
      </c>
      <c r="R14" t="s">
        <v>67</v>
      </c>
      <c r="S14" t="s">
        <v>15</v>
      </c>
      <c r="T14" s="33" t="str">
        <f>S14</f>
        <v>ні</v>
      </c>
      <c r="Y14">
        <v>1</v>
      </c>
      <c r="AA14">
        <v>100</v>
      </c>
      <c r="AB14">
        <v>6</v>
      </c>
      <c r="AC14">
        <v>9</v>
      </c>
      <c r="AD14">
        <v>12</v>
      </c>
      <c r="AE14">
        <v>18</v>
      </c>
    </row>
    <row r="15" spans="1:39" x14ac:dyDescent="0.4">
      <c r="A15" s="1">
        <f t="shared" si="3"/>
        <v>45576</v>
      </c>
      <c r="B15" s="28">
        <f t="shared" si="4"/>
        <v>500000</v>
      </c>
      <c r="C15" s="28">
        <f t="shared" si="1"/>
        <v>366</v>
      </c>
      <c r="D15" s="27">
        <f>VLOOKUP($A$3&amp;$E$3&amp;VLOOKUP($B$5,$V$3:$W$6,2)&amp;$E$2&amp;$E$1,Тарифи!F:P,HLOOKUP($B$4,Тарифи!$H$4:$P$6,2,0),0)</f>
        <v>0.16750000000000001</v>
      </c>
      <c r="E15" s="28">
        <f t="shared" si="2"/>
        <v>228.82513661202185</v>
      </c>
      <c r="M15" t="s">
        <v>49</v>
      </c>
      <c r="N15" t="s">
        <v>22</v>
      </c>
      <c r="O15" t="s">
        <v>16</v>
      </c>
      <c r="P15" t="str">
        <f>O15</f>
        <v>щомісячно</v>
      </c>
      <c r="Q15" t="str">
        <f>P15</f>
        <v>щомісячно</v>
      </c>
      <c r="R15" t="s">
        <v>67</v>
      </c>
      <c r="S15" t="s">
        <v>15</v>
      </c>
      <c r="T15" s="33" t="str">
        <f t="shared" ref="T15:T16" si="6">S15</f>
        <v>ні</v>
      </c>
      <c r="AA15">
        <v>100</v>
      </c>
      <c r="AB15">
        <v>6</v>
      </c>
      <c r="AC15">
        <v>9</v>
      </c>
      <c r="AD15">
        <v>12</v>
      </c>
      <c r="AE15">
        <v>18</v>
      </c>
      <c r="AG15">
        <f>VLOOKUP(Калькулятор!$H$2,'r'!$M$14:$AE$26,9,0)</f>
        <v>0</v>
      </c>
    </row>
    <row r="16" spans="1:39" x14ac:dyDescent="0.4">
      <c r="A16" s="1">
        <f t="shared" si="3"/>
        <v>45577</v>
      </c>
      <c r="B16" s="28">
        <f t="shared" si="4"/>
        <v>500000</v>
      </c>
      <c r="C16" s="28">
        <f t="shared" si="1"/>
        <v>366</v>
      </c>
      <c r="D16" s="27">
        <f>VLOOKUP($A$3&amp;$E$3&amp;VLOOKUP($B$5,$V$3:$W$6,2)&amp;$E$2&amp;$E$1,Тарифи!F:P,HLOOKUP($B$4,Тарифи!$H$4:$P$6,2,0),0)</f>
        <v>0.16750000000000001</v>
      </c>
      <c r="E16" s="28">
        <f t="shared" si="2"/>
        <v>228.82513661202185</v>
      </c>
      <c r="M16" t="s">
        <v>50</v>
      </c>
      <c r="N16" t="s">
        <v>22</v>
      </c>
      <c r="O16" t="s">
        <v>16</v>
      </c>
      <c r="P16" t="str">
        <f>N16</f>
        <v>в кінці терміну</v>
      </c>
      <c r="Q16" t="str">
        <f>P16</f>
        <v>в кінці терміну</v>
      </c>
      <c r="R16" t="s">
        <v>67</v>
      </c>
      <c r="S16" t="s">
        <v>15</v>
      </c>
      <c r="T16" s="33" t="str">
        <f t="shared" si="6"/>
        <v>ні</v>
      </c>
      <c r="AA16">
        <v>100</v>
      </c>
    </row>
    <row r="17" spans="1:27" x14ac:dyDescent="0.4">
      <c r="A17" s="1">
        <f t="shared" si="3"/>
        <v>45578</v>
      </c>
      <c r="B17" s="28">
        <f t="shared" si="4"/>
        <v>500000</v>
      </c>
      <c r="C17" s="28">
        <f t="shared" si="1"/>
        <v>366</v>
      </c>
      <c r="D17" s="27">
        <f>VLOOKUP($A$3&amp;$E$3&amp;VLOOKUP($B$5,$V$3:$W$6,2)&amp;$E$2&amp;$E$1,Тарифи!F:P,HLOOKUP($B$4,Тарифи!$H$4:$P$6,2,0),0)</f>
        <v>0.16750000000000001</v>
      </c>
      <c r="E17" s="28">
        <f t="shared" si="2"/>
        <v>228.82513661202185</v>
      </c>
      <c r="M17" t="s">
        <v>65</v>
      </c>
      <c r="N17" t="s">
        <v>22</v>
      </c>
      <c r="O17" t="s">
        <v>16</v>
      </c>
      <c r="P17" t="str">
        <f>O17</f>
        <v>щомісячно</v>
      </c>
      <c r="Q17" t="str">
        <f>O17</f>
        <v>щомісячно</v>
      </c>
      <c r="R17" t="s">
        <v>67</v>
      </c>
      <c r="S17" t="s">
        <v>15</v>
      </c>
      <c r="T17" s="33" t="str">
        <f>R17</f>
        <v>так</v>
      </c>
      <c r="AA17">
        <v>100</v>
      </c>
    </row>
    <row r="18" spans="1:27" x14ac:dyDescent="0.4">
      <c r="A18" s="1">
        <f t="shared" si="3"/>
        <v>45579</v>
      </c>
      <c r="B18" s="28">
        <f t="shared" si="4"/>
        <v>500000</v>
      </c>
      <c r="C18" s="28">
        <f t="shared" si="1"/>
        <v>366</v>
      </c>
      <c r="D18" s="27">
        <f>VLOOKUP($A$3&amp;$E$3&amp;VLOOKUP($B$5,$V$3:$W$6,2)&amp;$E$2&amp;$E$1,Тарифи!F:P,HLOOKUP($B$4,Тарифи!$H$4:$P$6,2,0),0)</f>
        <v>0.16750000000000001</v>
      </c>
      <c r="E18" s="28">
        <f t="shared" si="2"/>
        <v>228.82513661202185</v>
      </c>
      <c r="M18" t="s">
        <v>52</v>
      </c>
      <c r="N18" t="s">
        <v>22</v>
      </c>
      <c r="O18" t="s">
        <v>16</v>
      </c>
    </row>
    <row r="19" spans="1:27" x14ac:dyDescent="0.4">
      <c r="A19" s="1">
        <f t="shared" si="3"/>
        <v>45580</v>
      </c>
      <c r="B19" s="28">
        <f t="shared" si="4"/>
        <v>500000</v>
      </c>
      <c r="C19" s="28">
        <f t="shared" si="1"/>
        <v>366</v>
      </c>
      <c r="D19" s="27">
        <f>VLOOKUP($A$3&amp;$E$3&amp;VLOOKUP($B$5,$V$3:$W$6,2)&amp;$E$2&amp;$E$1,Тарифи!F:P,HLOOKUP($B$4,Тарифи!$H$4:$P$6,2,0),0)</f>
        <v>0.16750000000000001</v>
      </c>
      <c r="E19" s="28">
        <f t="shared" si="2"/>
        <v>228.82513661202185</v>
      </c>
      <c r="M19" t="s">
        <v>53</v>
      </c>
      <c r="N19" t="s">
        <v>22</v>
      </c>
      <c r="O19" t="s">
        <v>16</v>
      </c>
    </row>
    <row r="20" spans="1:27" x14ac:dyDescent="0.4">
      <c r="A20" s="1">
        <f t="shared" si="3"/>
        <v>45581</v>
      </c>
      <c r="B20" s="28">
        <f t="shared" si="4"/>
        <v>500000</v>
      </c>
      <c r="C20" s="28">
        <f t="shared" si="1"/>
        <v>366</v>
      </c>
      <c r="D20" s="27">
        <f>VLOOKUP($A$3&amp;$E$3&amp;VLOOKUP($B$5,$V$3:$W$6,2)&amp;$E$2&amp;$E$1,Тарифи!F:P,HLOOKUP($B$4,Тарифи!$H$4:$P$6,2,0),0)</f>
        <v>0.16750000000000001</v>
      </c>
      <c r="E20" s="28">
        <f t="shared" si="2"/>
        <v>228.82513661202185</v>
      </c>
      <c r="M20" t="s">
        <v>54</v>
      </c>
      <c r="N20" t="s">
        <v>22</v>
      </c>
      <c r="O20" t="s">
        <v>16</v>
      </c>
    </row>
    <row r="21" spans="1:27" x14ac:dyDescent="0.4">
      <c r="A21" s="1">
        <f t="shared" si="3"/>
        <v>45582</v>
      </c>
      <c r="B21" s="28">
        <f t="shared" si="4"/>
        <v>500000</v>
      </c>
      <c r="C21" s="28">
        <f t="shared" si="1"/>
        <v>366</v>
      </c>
      <c r="D21" s="27">
        <f>VLOOKUP($A$3&amp;$E$3&amp;VLOOKUP($B$5,$V$3:$W$6,2)&amp;$E$2&amp;$E$1,Тарифи!F:P,HLOOKUP($B$4,Тарифи!$H$4:$P$6,2,0),0)</f>
        <v>0.16750000000000001</v>
      </c>
      <c r="E21" s="28">
        <f t="shared" si="2"/>
        <v>228.82513661202185</v>
      </c>
      <c r="M21" t="s">
        <v>55</v>
      </c>
      <c r="N21" t="s">
        <v>22</v>
      </c>
      <c r="O21" t="s">
        <v>16</v>
      </c>
    </row>
    <row r="22" spans="1:27" x14ac:dyDescent="0.4">
      <c r="A22" s="1">
        <f t="shared" si="3"/>
        <v>45583</v>
      </c>
      <c r="B22" s="28">
        <f t="shared" si="4"/>
        <v>500000</v>
      </c>
      <c r="C22" s="28">
        <f t="shared" si="1"/>
        <v>366</v>
      </c>
      <c r="D22" s="27">
        <f>VLOOKUP($A$3&amp;$E$3&amp;VLOOKUP($B$5,$V$3:$W$6,2)&amp;$E$2&amp;$E$1,Тарифи!F:P,HLOOKUP($B$4,Тарифи!$H$4:$P$6,2,0),0)</f>
        <v>0.16750000000000001</v>
      </c>
      <c r="E22" s="28">
        <f t="shared" si="2"/>
        <v>228.82513661202185</v>
      </c>
      <c r="M22" t="s">
        <v>56</v>
      </c>
      <c r="N22" t="s">
        <v>22</v>
      </c>
      <c r="O22" t="s">
        <v>16</v>
      </c>
    </row>
    <row r="23" spans="1:27" x14ac:dyDescent="0.4">
      <c r="A23" s="1">
        <f t="shared" si="3"/>
        <v>45584</v>
      </c>
      <c r="B23" s="28">
        <f t="shared" si="4"/>
        <v>500000</v>
      </c>
      <c r="C23" s="28">
        <f t="shared" si="1"/>
        <v>366</v>
      </c>
      <c r="D23" s="27">
        <f>VLOOKUP($A$3&amp;$E$3&amp;VLOOKUP($B$5,$V$3:$W$6,2)&amp;$E$2&amp;$E$1,Тарифи!F:P,HLOOKUP($B$4,Тарифи!$H$4:$P$6,2,0),0)</f>
        <v>0.16750000000000001</v>
      </c>
      <c r="E23" s="28">
        <f t="shared" si="2"/>
        <v>228.82513661202185</v>
      </c>
      <c r="M23" t="s">
        <v>57</v>
      </c>
      <c r="N23" t="s">
        <v>22</v>
      </c>
      <c r="O23" t="s">
        <v>16</v>
      </c>
    </row>
    <row r="24" spans="1:27" x14ac:dyDescent="0.4">
      <c r="A24" s="1">
        <f t="shared" si="3"/>
        <v>45585</v>
      </c>
      <c r="B24" s="28">
        <f t="shared" si="4"/>
        <v>500000</v>
      </c>
      <c r="C24" s="28">
        <f t="shared" si="1"/>
        <v>366</v>
      </c>
      <c r="D24" s="27">
        <f>VLOOKUP($A$3&amp;$E$3&amp;VLOOKUP($B$5,$V$3:$W$6,2)&amp;$E$2&amp;$E$1,Тарифи!F:P,HLOOKUP($B$4,Тарифи!$H$4:$P$6,2,0),0)</f>
        <v>0.16750000000000001</v>
      </c>
      <c r="E24" s="28">
        <f t="shared" si="2"/>
        <v>228.82513661202185</v>
      </c>
      <c r="M24" t="s">
        <v>58</v>
      </c>
      <c r="N24" t="s">
        <v>22</v>
      </c>
      <c r="O24" t="s">
        <v>16</v>
      </c>
    </row>
    <row r="25" spans="1:27" x14ac:dyDescent="0.4">
      <c r="A25" s="1">
        <f t="shared" si="3"/>
        <v>45586</v>
      </c>
      <c r="B25" s="28">
        <f t="shared" si="4"/>
        <v>500000</v>
      </c>
      <c r="C25" s="28">
        <f t="shared" si="1"/>
        <v>366</v>
      </c>
      <c r="D25" s="27">
        <f>VLOOKUP($A$3&amp;$E$3&amp;VLOOKUP($B$5,$V$3:$W$6,2)&amp;$E$2&amp;$E$1,Тарифи!F:P,HLOOKUP($B$4,Тарифи!$H$4:$P$6,2,0),0)</f>
        <v>0.16750000000000001</v>
      </c>
      <c r="E25" s="28">
        <f t="shared" si="2"/>
        <v>228.82513661202185</v>
      </c>
      <c r="M25" t="s">
        <v>59</v>
      </c>
      <c r="N25" t="s">
        <v>22</v>
      </c>
      <c r="O25" t="s">
        <v>16</v>
      </c>
    </row>
    <row r="26" spans="1:27" x14ac:dyDescent="0.4">
      <c r="A26" s="1">
        <f t="shared" si="3"/>
        <v>45587</v>
      </c>
      <c r="B26" s="28">
        <f t="shared" si="4"/>
        <v>500000</v>
      </c>
      <c r="C26" s="28">
        <f t="shared" si="1"/>
        <v>366</v>
      </c>
      <c r="D26" s="27">
        <f>VLOOKUP($A$3&amp;$E$3&amp;VLOOKUP($B$5,$V$3:$W$6,2)&amp;$E$2&amp;$E$1,Тарифи!F:P,HLOOKUP($B$4,Тарифи!$H$4:$P$6,2,0),0)</f>
        <v>0.16750000000000001</v>
      </c>
      <c r="E26" s="28">
        <f t="shared" si="2"/>
        <v>228.82513661202185</v>
      </c>
      <c r="M26" t="s">
        <v>60</v>
      </c>
      <c r="N26" t="s">
        <v>22</v>
      </c>
      <c r="O26" t="s">
        <v>16</v>
      </c>
    </row>
    <row r="27" spans="1:27" x14ac:dyDescent="0.4">
      <c r="A27" s="1">
        <f t="shared" si="3"/>
        <v>45588</v>
      </c>
      <c r="B27" s="28">
        <f t="shared" si="4"/>
        <v>500000</v>
      </c>
      <c r="C27" s="28">
        <f t="shared" si="1"/>
        <v>366</v>
      </c>
      <c r="D27" s="27">
        <f>VLOOKUP($A$3&amp;$E$3&amp;VLOOKUP($B$5,$V$3:$W$6,2)&amp;$E$2&amp;$E$1,Тарифи!F:P,HLOOKUP($B$4,Тарифи!$H$4:$P$6,2,0),0)</f>
        <v>0.16750000000000001</v>
      </c>
      <c r="E27" s="28">
        <f t="shared" si="2"/>
        <v>228.82513661202185</v>
      </c>
    </row>
    <row r="28" spans="1:27" x14ac:dyDescent="0.4">
      <c r="A28" s="1">
        <f t="shared" si="3"/>
        <v>45589</v>
      </c>
      <c r="B28" s="28">
        <f t="shared" si="4"/>
        <v>500000</v>
      </c>
      <c r="C28" s="28">
        <f t="shared" si="1"/>
        <v>366</v>
      </c>
      <c r="D28" s="27">
        <f>VLOOKUP($A$3&amp;$E$3&amp;VLOOKUP($B$5,$V$3:$W$6,2)&amp;$E$2&amp;$E$1,Тарифи!F:P,HLOOKUP($B$4,Тарифи!$H$4:$P$6,2,0),0)</f>
        <v>0.16750000000000001</v>
      </c>
      <c r="E28" s="28">
        <f t="shared" si="2"/>
        <v>228.82513661202185</v>
      </c>
    </row>
    <row r="29" spans="1:27" x14ac:dyDescent="0.4">
      <c r="A29" s="1">
        <f t="shared" si="3"/>
        <v>45590</v>
      </c>
      <c r="B29" s="28">
        <f t="shared" si="4"/>
        <v>500000</v>
      </c>
      <c r="C29" s="28">
        <f t="shared" si="1"/>
        <v>366</v>
      </c>
      <c r="D29" s="27">
        <f>VLOOKUP($A$3&amp;$E$3&amp;VLOOKUP($B$5,$V$3:$W$6,2)&amp;$E$2&amp;$E$1,Тарифи!F:P,HLOOKUP($B$4,Тарифи!$H$4:$P$6,2,0),0)</f>
        <v>0.16750000000000001</v>
      </c>
      <c r="E29" s="28">
        <f t="shared" si="2"/>
        <v>228.82513661202185</v>
      </c>
    </row>
    <row r="30" spans="1:27" x14ac:dyDescent="0.4">
      <c r="A30" s="1">
        <f t="shared" si="3"/>
        <v>45591</v>
      </c>
      <c r="B30" s="28">
        <f t="shared" si="4"/>
        <v>500000</v>
      </c>
      <c r="C30" s="28">
        <f t="shared" si="1"/>
        <v>366</v>
      </c>
      <c r="D30" s="27">
        <f>VLOOKUP($A$3&amp;$E$3&amp;VLOOKUP($B$5,$V$3:$W$6,2)&amp;$E$2&amp;$E$1,Тарифи!F:P,HLOOKUP($B$4,Тарифи!$H$4:$P$6,2,0),0)</f>
        <v>0.16750000000000001</v>
      </c>
      <c r="E30" s="28">
        <f t="shared" si="2"/>
        <v>228.82513661202185</v>
      </c>
    </row>
    <row r="31" spans="1:27" x14ac:dyDescent="0.4">
      <c r="A31" s="1">
        <f t="shared" si="3"/>
        <v>45592</v>
      </c>
      <c r="B31" s="28">
        <f t="shared" si="4"/>
        <v>500000</v>
      </c>
      <c r="C31" s="28">
        <f t="shared" si="1"/>
        <v>366</v>
      </c>
      <c r="D31" s="27">
        <f>VLOOKUP($A$3&amp;$E$3&amp;VLOOKUP($B$5,$V$3:$W$6,2)&amp;$E$2&amp;$E$1,Тарифи!F:P,HLOOKUP($B$4,Тарифи!$H$4:$P$6,2,0),0)</f>
        <v>0.16750000000000001</v>
      </c>
      <c r="E31" s="28">
        <f t="shared" si="2"/>
        <v>228.82513661202185</v>
      </c>
    </row>
    <row r="32" spans="1:27" x14ac:dyDescent="0.4">
      <c r="A32" s="1">
        <f t="shared" si="3"/>
        <v>45593</v>
      </c>
      <c r="B32" s="28">
        <f t="shared" si="4"/>
        <v>500000</v>
      </c>
      <c r="C32" s="28">
        <f t="shared" si="1"/>
        <v>366</v>
      </c>
      <c r="D32" s="27">
        <f>VLOOKUP($A$3&amp;$E$3&amp;VLOOKUP($B$5,$V$3:$W$6,2)&amp;$E$2&amp;$E$1,Тарифи!F:P,HLOOKUP($B$4,Тарифи!$H$4:$P$6,2,0),0)</f>
        <v>0.16750000000000001</v>
      </c>
      <c r="E32" s="28">
        <f t="shared" si="2"/>
        <v>228.82513661202185</v>
      </c>
    </row>
    <row r="33" spans="1:5" x14ac:dyDescent="0.4">
      <c r="A33" s="1">
        <f t="shared" si="3"/>
        <v>45594</v>
      </c>
      <c r="B33" s="28">
        <f t="shared" si="4"/>
        <v>500000</v>
      </c>
      <c r="C33" s="28">
        <f t="shared" si="1"/>
        <v>366</v>
      </c>
      <c r="D33" s="27">
        <f>VLOOKUP($A$3&amp;$E$3&amp;VLOOKUP($B$5,$V$3:$W$6,2)&amp;$E$2&amp;$E$1,Тарифи!F:P,HLOOKUP($B$4,Тарифи!$H$4:$P$6,2,0),0)</f>
        <v>0.16750000000000001</v>
      </c>
      <c r="E33" s="28">
        <f t="shared" si="2"/>
        <v>228.82513661202185</v>
      </c>
    </row>
    <row r="34" spans="1:5" x14ac:dyDescent="0.4">
      <c r="A34" s="1">
        <f t="shared" si="3"/>
        <v>45595</v>
      </c>
      <c r="B34" s="28">
        <f t="shared" si="4"/>
        <v>500000</v>
      </c>
      <c r="C34" s="28">
        <f t="shared" si="1"/>
        <v>366</v>
      </c>
      <c r="D34" s="27">
        <f>VLOOKUP($A$3&amp;$E$3&amp;VLOOKUP($B$5,$V$3:$W$6,2)&amp;$E$2&amp;$E$1,Тарифи!F:P,HLOOKUP($B$4,Тарифи!$H$4:$P$6,2,0),0)</f>
        <v>0.16750000000000001</v>
      </c>
      <c r="E34" s="28">
        <f t="shared" si="2"/>
        <v>228.82513661202185</v>
      </c>
    </row>
    <row r="35" spans="1:5" x14ac:dyDescent="0.4">
      <c r="A35" s="1">
        <f t="shared" si="3"/>
        <v>45596</v>
      </c>
      <c r="B35" s="28">
        <f t="shared" si="4"/>
        <v>500000</v>
      </c>
      <c r="C35" s="28">
        <f t="shared" si="1"/>
        <v>366</v>
      </c>
      <c r="D35" s="27">
        <f>VLOOKUP($A$3&amp;$E$3&amp;VLOOKUP($B$5,$V$3:$W$6,2)&amp;$E$2&amp;$E$1,Тарифи!F:P,HLOOKUP($B$4,Тарифи!$H$4:$P$6,2,0),0)</f>
        <v>0.16750000000000001</v>
      </c>
      <c r="E35" s="28">
        <f t="shared" si="2"/>
        <v>228.82513661202185</v>
      </c>
    </row>
    <row r="36" spans="1:5" x14ac:dyDescent="0.4">
      <c r="A36" s="1">
        <f t="shared" si="3"/>
        <v>45597</v>
      </c>
      <c r="B36" s="28">
        <f t="shared" si="4"/>
        <v>500000</v>
      </c>
      <c r="C36" s="28">
        <f t="shared" si="1"/>
        <v>366</v>
      </c>
      <c r="D36" s="27">
        <f>VLOOKUP($A$3&amp;$E$3&amp;VLOOKUP($B$5,$V$3:$W$6,2)&amp;$E$2&amp;$E$1,Тарифи!F:P,HLOOKUP($B$4,Тарифи!$H$4:$P$6,2,0),0)</f>
        <v>0.16750000000000001</v>
      </c>
      <c r="E36" s="28">
        <f t="shared" si="2"/>
        <v>228.82513661202185</v>
      </c>
    </row>
    <row r="37" spans="1:5" x14ac:dyDescent="0.4">
      <c r="A37" s="1">
        <f t="shared" si="3"/>
        <v>45598</v>
      </c>
      <c r="B37" s="28">
        <f t="shared" si="4"/>
        <v>500000</v>
      </c>
      <c r="C37" s="28">
        <f t="shared" si="1"/>
        <v>366</v>
      </c>
      <c r="D37" s="27">
        <f>VLOOKUP($A$3&amp;$E$3&amp;VLOOKUP($B$5,$V$3:$W$6,2)&amp;$E$2&amp;$E$1,Тарифи!F:P,HLOOKUP($B$4,Тарифи!$H$4:$P$6,2,0),0)</f>
        <v>0.16750000000000001</v>
      </c>
      <c r="E37" s="28">
        <f t="shared" si="2"/>
        <v>228.82513661202185</v>
      </c>
    </row>
    <row r="38" spans="1:5" x14ac:dyDescent="0.4">
      <c r="A38" s="1">
        <f t="shared" si="3"/>
        <v>45599</v>
      </c>
      <c r="B38" s="28">
        <f t="shared" si="4"/>
        <v>500000</v>
      </c>
      <c r="C38" s="28">
        <f t="shared" si="1"/>
        <v>366</v>
      </c>
      <c r="D38" s="27">
        <f>VLOOKUP($A$3&amp;$E$3&amp;VLOOKUP($B$5,$V$3:$W$6,2)&amp;$E$2&amp;$E$1,Тарифи!F:P,HLOOKUP($B$4,Тарифи!$H$4:$P$6,2,0),0)</f>
        <v>0.16750000000000001</v>
      </c>
      <c r="E38" s="28">
        <f t="shared" si="2"/>
        <v>228.82513661202185</v>
      </c>
    </row>
    <row r="39" spans="1:5" x14ac:dyDescent="0.4">
      <c r="A39" s="1">
        <f t="shared" si="3"/>
        <v>45600</v>
      </c>
      <c r="B39" s="28">
        <f t="shared" si="4"/>
        <v>500000</v>
      </c>
      <c r="C39" s="28">
        <f t="shared" si="1"/>
        <v>366</v>
      </c>
      <c r="D39" s="27">
        <f>VLOOKUP($A$3&amp;$E$3&amp;VLOOKUP($B$5,$V$3:$W$6,2)&amp;$E$2&amp;$E$1,Тарифи!F:P,HLOOKUP($B$4,Тарифи!$H$4:$P$6,2,0),0)</f>
        <v>0.16750000000000001</v>
      </c>
      <c r="E39" s="28">
        <f t="shared" si="2"/>
        <v>228.82513661202185</v>
      </c>
    </row>
    <row r="40" spans="1:5" x14ac:dyDescent="0.4">
      <c r="A40" s="1">
        <f t="shared" si="3"/>
        <v>45601</v>
      </c>
      <c r="B40" s="28">
        <f t="shared" si="4"/>
        <v>500000</v>
      </c>
      <c r="C40" s="28">
        <f t="shared" si="1"/>
        <v>366</v>
      </c>
      <c r="D40" s="27">
        <f>VLOOKUP($A$3&amp;$E$3&amp;VLOOKUP($B$5,$V$3:$W$6,2)&amp;$E$2&amp;$E$1,Тарифи!F:P,HLOOKUP($B$4,Тарифи!$H$4:$P$6,2,0),0)</f>
        <v>0.16750000000000001</v>
      </c>
      <c r="E40" s="28">
        <f t="shared" si="2"/>
        <v>228.82513661202185</v>
      </c>
    </row>
    <row r="41" spans="1:5" x14ac:dyDescent="0.4">
      <c r="A41" s="1">
        <f t="shared" si="3"/>
        <v>45602</v>
      </c>
      <c r="B41" s="28">
        <f t="shared" si="4"/>
        <v>500000</v>
      </c>
      <c r="C41" s="28">
        <f t="shared" si="1"/>
        <v>366</v>
      </c>
      <c r="D41" s="27">
        <f>VLOOKUP($A$3&amp;$E$3&amp;VLOOKUP($B$5,$V$3:$W$6,2)&amp;$E$2&amp;$E$1,Тарифи!F:P,HLOOKUP($B$4,Тарифи!$H$4:$P$6,2,0),0)</f>
        <v>0.16750000000000001</v>
      </c>
      <c r="E41" s="28">
        <f t="shared" si="2"/>
        <v>228.82513661202185</v>
      </c>
    </row>
    <row r="42" spans="1:5" x14ac:dyDescent="0.4">
      <c r="A42" s="1">
        <f t="shared" si="3"/>
        <v>45603</v>
      </c>
      <c r="B42" s="28">
        <f t="shared" si="4"/>
        <v>500000</v>
      </c>
      <c r="C42" s="28">
        <f t="shared" si="1"/>
        <v>366</v>
      </c>
      <c r="D42" s="27">
        <f>VLOOKUP($A$3&amp;$E$3&amp;VLOOKUP($B$5,$V$3:$W$6,2)&amp;$E$2&amp;$E$1,Тарифи!F:P,HLOOKUP($B$4,Тарифи!$H$4:$P$6,2,0),0)</f>
        <v>0.16750000000000001</v>
      </c>
      <c r="E42" s="28">
        <f t="shared" si="2"/>
        <v>228.82513661202185</v>
      </c>
    </row>
    <row r="43" spans="1:5" x14ac:dyDescent="0.4">
      <c r="A43" s="1">
        <f t="shared" si="3"/>
        <v>45604</v>
      </c>
      <c r="B43" s="28">
        <f t="shared" si="4"/>
        <v>500000</v>
      </c>
      <c r="C43" s="28">
        <f t="shared" si="1"/>
        <v>366</v>
      </c>
      <c r="D43" s="27">
        <f>VLOOKUP($A$3&amp;$E$3&amp;VLOOKUP($B$5,$V$3:$W$6,2)&amp;$E$2&amp;$E$1,Тарифи!F:P,HLOOKUP($B$4,Тарифи!$H$4:$P$6,2,0),0)</f>
        <v>0.16750000000000001</v>
      </c>
      <c r="E43" s="28">
        <f t="shared" si="2"/>
        <v>228.82513661202185</v>
      </c>
    </row>
    <row r="44" spans="1:5" x14ac:dyDescent="0.4">
      <c r="A44" s="1">
        <f t="shared" si="3"/>
        <v>45605</v>
      </c>
      <c r="B44" s="28">
        <f t="shared" si="4"/>
        <v>500000</v>
      </c>
      <c r="C44" s="28">
        <f t="shared" si="1"/>
        <v>366</v>
      </c>
      <c r="D44" s="27">
        <f>VLOOKUP($A$3&amp;$E$3&amp;VLOOKUP($B$5,$V$3:$W$6,2)&amp;$E$2&amp;$E$1,Тарифи!F:P,HLOOKUP($B$4,Тарифи!$H$4:$P$6,2,0),0)</f>
        <v>0.16750000000000001</v>
      </c>
      <c r="E44" s="28">
        <f t="shared" si="2"/>
        <v>228.82513661202185</v>
      </c>
    </row>
    <row r="45" spans="1:5" x14ac:dyDescent="0.4">
      <c r="A45" s="1">
        <f t="shared" si="3"/>
        <v>45606</v>
      </c>
      <c r="B45" s="28">
        <f t="shared" si="4"/>
        <v>500000</v>
      </c>
      <c r="C45" s="28">
        <f t="shared" si="1"/>
        <v>366</v>
      </c>
      <c r="D45" s="27">
        <f>VLOOKUP($A$3&amp;$E$3&amp;VLOOKUP($B$5,$V$3:$W$6,2)&amp;$E$2&amp;$E$1,Тарифи!F:P,HLOOKUP($B$4,Тарифи!$H$4:$P$6,2,0),0)</f>
        <v>0.16750000000000001</v>
      </c>
      <c r="E45" s="28">
        <f t="shared" si="2"/>
        <v>228.82513661202185</v>
      </c>
    </row>
    <row r="46" spans="1:5" x14ac:dyDescent="0.4">
      <c r="A46" s="1">
        <f t="shared" si="3"/>
        <v>45607</v>
      </c>
      <c r="B46" s="28">
        <f t="shared" si="4"/>
        <v>500000</v>
      </c>
      <c r="C46" s="28">
        <f t="shared" si="1"/>
        <v>366</v>
      </c>
      <c r="D46" s="27">
        <f>VLOOKUP($A$3&amp;$E$3&amp;VLOOKUP($B$5,$V$3:$W$6,2)&amp;$E$2&amp;$E$1,Тарифи!F:P,HLOOKUP($B$4,Тарифи!$H$4:$P$6,2,0),0)</f>
        <v>0.16750000000000001</v>
      </c>
      <c r="E46" s="28">
        <f t="shared" si="2"/>
        <v>228.82513661202185</v>
      </c>
    </row>
    <row r="47" spans="1:5" x14ac:dyDescent="0.4">
      <c r="A47" s="1">
        <f t="shared" si="3"/>
        <v>45608</v>
      </c>
      <c r="B47" s="28">
        <f t="shared" si="4"/>
        <v>500000</v>
      </c>
      <c r="C47" s="28">
        <f t="shared" si="1"/>
        <v>366</v>
      </c>
      <c r="D47" s="27">
        <f>VLOOKUP($A$3&amp;$E$3&amp;VLOOKUP($B$5,$V$3:$W$6,2)&amp;$E$2&amp;$E$1,Тарифи!F:P,HLOOKUP($B$4,Тарифи!$H$4:$P$6,2,0),0)</f>
        <v>0.16750000000000001</v>
      </c>
      <c r="E47" s="28">
        <f t="shared" si="2"/>
        <v>228.82513661202185</v>
      </c>
    </row>
    <row r="48" spans="1:5" x14ac:dyDescent="0.4">
      <c r="A48" s="1">
        <f t="shared" si="3"/>
        <v>45609</v>
      </c>
      <c r="B48" s="28">
        <f t="shared" si="4"/>
        <v>500000</v>
      </c>
      <c r="C48" s="28">
        <f t="shared" si="1"/>
        <v>366</v>
      </c>
      <c r="D48" s="27">
        <f>VLOOKUP($A$3&amp;$E$3&amp;VLOOKUP($B$5,$V$3:$W$6,2)&amp;$E$2&amp;$E$1,Тарифи!F:P,HLOOKUP($B$4,Тарифи!$H$4:$P$6,2,0),0)</f>
        <v>0.16750000000000001</v>
      </c>
      <c r="E48" s="28">
        <f t="shared" si="2"/>
        <v>228.82513661202185</v>
      </c>
    </row>
    <row r="49" spans="1:5" x14ac:dyDescent="0.4">
      <c r="A49" s="1">
        <f t="shared" si="3"/>
        <v>45610</v>
      </c>
      <c r="B49" s="28">
        <f t="shared" si="4"/>
        <v>500000</v>
      </c>
      <c r="C49" s="28">
        <f t="shared" si="1"/>
        <v>366</v>
      </c>
      <c r="D49" s="27">
        <f>VLOOKUP($A$3&amp;$E$3&amp;VLOOKUP($B$5,$V$3:$W$6,2)&amp;$E$2&amp;$E$1,Тарифи!F:P,HLOOKUP($B$4,Тарифи!$H$4:$P$6,2,0),0)</f>
        <v>0.16750000000000001</v>
      </c>
      <c r="E49" s="28">
        <f t="shared" si="2"/>
        <v>228.82513661202185</v>
      </c>
    </row>
    <row r="50" spans="1:5" x14ac:dyDescent="0.4">
      <c r="A50" s="1">
        <f t="shared" si="3"/>
        <v>45611</v>
      </c>
      <c r="B50" s="28">
        <f t="shared" si="4"/>
        <v>500000</v>
      </c>
      <c r="C50" s="28">
        <f t="shared" si="1"/>
        <v>366</v>
      </c>
      <c r="D50" s="27">
        <f>VLOOKUP($A$3&amp;$E$3&amp;VLOOKUP($B$5,$V$3:$W$6,2)&amp;$E$2&amp;$E$1,Тарифи!F:P,HLOOKUP($B$4,Тарифи!$H$4:$P$6,2,0),0)</f>
        <v>0.16750000000000001</v>
      </c>
      <c r="E50" s="28">
        <f t="shared" si="2"/>
        <v>228.82513661202185</v>
      </c>
    </row>
    <row r="51" spans="1:5" x14ac:dyDescent="0.4">
      <c r="A51" s="1">
        <f t="shared" si="3"/>
        <v>45612</v>
      </c>
      <c r="B51" s="28">
        <f t="shared" si="4"/>
        <v>500000</v>
      </c>
      <c r="C51" s="28">
        <f t="shared" si="1"/>
        <v>366</v>
      </c>
      <c r="D51" s="27">
        <f>VLOOKUP($A$3&amp;$E$3&amp;VLOOKUP($B$5,$V$3:$W$6,2)&amp;$E$2&amp;$E$1,Тарифи!F:P,HLOOKUP($B$4,Тарифи!$H$4:$P$6,2,0),0)</f>
        <v>0.16750000000000001</v>
      </c>
      <c r="E51" s="28">
        <f t="shared" si="2"/>
        <v>228.82513661202185</v>
      </c>
    </row>
    <row r="52" spans="1:5" x14ac:dyDescent="0.4">
      <c r="A52" s="1">
        <f t="shared" si="3"/>
        <v>45613</v>
      </c>
      <c r="B52" s="28">
        <f t="shared" si="4"/>
        <v>500000</v>
      </c>
      <c r="C52" s="28">
        <f t="shared" si="1"/>
        <v>366</v>
      </c>
      <c r="D52" s="27">
        <f>VLOOKUP($A$3&amp;$E$3&amp;VLOOKUP($B$5,$V$3:$W$6,2)&amp;$E$2&amp;$E$1,Тарифи!F:P,HLOOKUP($B$4,Тарифи!$H$4:$P$6,2,0),0)</f>
        <v>0.16750000000000001</v>
      </c>
      <c r="E52" s="28">
        <f t="shared" si="2"/>
        <v>228.82513661202185</v>
      </c>
    </row>
    <row r="53" spans="1:5" x14ac:dyDescent="0.4">
      <c r="A53" s="1">
        <f t="shared" si="3"/>
        <v>45614</v>
      </c>
      <c r="B53" s="28">
        <f t="shared" si="4"/>
        <v>500000</v>
      </c>
      <c r="C53" s="28">
        <f t="shared" si="1"/>
        <v>366</v>
      </c>
      <c r="D53" s="27">
        <f>VLOOKUP($A$3&amp;$E$3&amp;VLOOKUP($B$5,$V$3:$W$6,2)&amp;$E$2&amp;$E$1,Тарифи!F:P,HLOOKUP($B$4,Тарифи!$H$4:$P$6,2,0),0)</f>
        <v>0.16750000000000001</v>
      </c>
      <c r="E53" s="28">
        <f t="shared" si="2"/>
        <v>228.82513661202185</v>
      </c>
    </row>
    <row r="54" spans="1:5" x14ac:dyDescent="0.4">
      <c r="A54" s="1">
        <f t="shared" si="3"/>
        <v>45615</v>
      </c>
      <c r="B54" s="28">
        <f t="shared" si="4"/>
        <v>500000</v>
      </c>
      <c r="C54" s="28">
        <f t="shared" si="1"/>
        <v>366</v>
      </c>
      <c r="D54" s="27">
        <f>VLOOKUP($A$3&amp;$E$3&amp;VLOOKUP($B$5,$V$3:$W$6,2)&amp;$E$2&amp;$E$1,Тарифи!F:P,HLOOKUP($B$4,Тарифи!$H$4:$P$6,2,0),0)</f>
        <v>0.16750000000000001</v>
      </c>
      <c r="E54" s="28">
        <f t="shared" si="2"/>
        <v>228.82513661202185</v>
      </c>
    </row>
    <row r="55" spans="1:5" x14ac:dyDescent="0.4">
      <c r="A55" s="1">
        <f t="shared" si="3"/>
        <v>45616</v>
      </c>
      <c r="B55" s="28">
        <f t="shared" si="4"/>
        <v>500000</v>
      </c>
      <c r="C55" s="28">
        <f t="shared" si="1"/>
        <v>366</v>
      </c>
      <c r="D55" s="27">
        <f>VLOOKUP($A$3&amp;$E$3&amp;VLOOKUP($B$5,$V$3:$W$6,2)&amp;$E$2&amp;$E$1,Тарифи!F:P,HLOOKUP($B$4,Тарифи!$H$4:$P$6,2,0),0)</f>
        <v>0.16750000000000001</v>
      </c>
      <c r="E55" s="28">
        <f t="shared" si="2"/>
        <v>228.82513661202185</v>
      </c>
    </row>
    <row r="56" spans="1:5" x14ac:dyDescent="0.4">
      <c r="A56" s="1">
        <f t="shared" si="3"/>
        <v>45617</v>
      </c>
      <c r="B56" s="28">
        <f t="shared" si="4"/>
        <v>500000</v>
      </c>
      <c r="C56" s="28">
        <f t="shared" si="1"/>
        <v>366</v>
      </c>
      <c r="D56" s="27">
        <f>VLOOKUP($A$3&amp;$E$3&amp;VLOOKUP($B$5,$V$3:$W$6,2)&amp;$E$2&amp;$E$1,Тарифи!F:P,HLOOKUP($B$4,Тарифи!$H$4:$P$6,2,0),0)</f>
        <v>0.16750000000000001</v>
      </c>
      <c r="E56" s="28">
        <f t="shared" si="2"/>
        <v>228.82513661202185</v>
      </c>
    </row>
    <row r="57" spans="1:5" x14ac:dyDescent="0.4">
      <c r="A57" s="1">
        <f t="shared" si="3"/>
        <v>45618</v>
      </c>
      <c r="B57" s="28">
        <f t="shared" si="4"/>
        <v>500000</v>
      </c>
      <c r="C57" s="28">
        <f t="shared" si="1"/>
        <v>366</v>
      </c>
      <c r="D57" s="27">
        <f>VLOOKUP($A$3&amp;$E$3&amp;VLOOKUP($B$5,$V$3:$W$6,2)&amp;$E$2&amp;$E$1,Тарифи!F:P,HLOOKUP($B$4,Тарифи!$H$4:$P$6,2,0),0)</f>
        <v>0.16750000000000001</v>
      </c>
      <c r="E57" s="28">
        <f t="shared" si="2"/>
        <v>228.82513661202185</v>
      </c>
    </row>
    <row r="58" spans="1:5" x14ac:dyDescent="0.4">
      <c r="A58" s="1">
        <f t="shared" si="3"/>
        <v>45619</v>
      </c>
      <c r="B58" s="28">
        <f t="shared" si="4"/>
        <v>500000</v>
      </c>
      <c r="C58" s="28">
        <f t="shared" si="1"/>
        <v>366</v>
      </c>
      <c r="D58" s="27">
        <f>VLOOKUP($A$3&amp;$E$3&amp;VLOOKUP($B$5,$V$3:$W$6,2)&amp;$E$2&amp;$E$1,Тарифи!F:P,HLOOKUP($B$4,Тарифи!$H$4:$P$6,2,0),0)</f>
        <v>0.16750000000000001</v>
      </c>
      <c r="E58" s="28">
        <f t="shared" si="2"/>
        <v>228.82513661202185</v>
      </c>
    </row>
    <row r="59" spans="1:5" x14ac:dyDescent="0.4">
      <c r="A59" s="1">
        <f t="shared" si="3"/>
        <v>45620</v>
      </c>
      <c r="B59" s="28">
        <f t="shared" si="4"/>
        <v>500000</v>
      </c>
      <c r="C59" s="28">
        <f t="shared" si="1"/>
        <v>366</v>
      </c>
      <c r="D59" s="27">
        <f>VLOOKUP($A$3&amp;$E$3&amp;VLOOKUP($B$5,$V$3:$W$6,2)&amp;$E$2&amp;$E$1,Тарифи!F:P,HLOOKUP($B$4,Тарифи!$H$4:$P$6,2,0),0)</f>
        <v>0.16750000000000001</v>
      </c>
      <c r="E59" s="28">
        <f t="shared" si="2"/>
        <v>228.82513661202185</v>
      </c>
    </row>
    <row r="60" spans="1:5" x14ac:dyDescent="0.4">
      <c r="A60" s="1">
        <f t="shared" si="3"/>
        <v>45621</v>
      </c>
      <c r="B60" s="28">
        <f t="shared" si="4"/>
        <v>500000</v>
      </c>
      <c r="C60" s="28">
        <f t="shared" si="1"/>
        <v>366</v>
      </c>
      <c r="D60" s="27">
        <f>VLOOKUP($A$3&amp;$E$3&amp;VLOOKUP($B$5,$V$3:$W$6,2)&amp;$E$2&amp;$E$1,Тарифи!F:P,HLOOKUP($B$4,Тарифи!$H$4:$P$6,2,0),0)</f>
        <v>0.16750000000000001</v>
      </c>
      <c r="E60" s="28">
        <f t="shared" si="2"/>
        <v>228.82513661202185</v>
      </c>
    </row>
    <row r="61" spans="1:5" x14ac:dyDescent="0.4">
      <c r="A61" s="1">
        <f t="shared" si="3"/>
        <v>45622</v>
      </c>
      <c r="B61" s="28">
        <f t="shared" si="4"/>
        <v>500000</v>
      </c>
      <c r="C61" s="28">
        <f t="shared" si="1"/>
        <v>366</v>
      </c>
      <c r="D61" s="27">
        <f>VLOOKUP($A$3&amp;$E$3&amp;VLOOKUP($B$5,$V$3:$W$6,2)&amp;$E$2&amp;$E$1,Тарифи!F:P,HLOOKUP($B$4,Тарифи!$H$4:$P$6,2,0),0)</f>
        <v>0.16750000000000001</v>
      </c>
      <c r="E61" s="28">
        <f t="shared" si="2"/>
        <v>228.82513661202185</v>
      </c>
    </row>
    <row r="62" spans="1:5" x14ac:dyDescent="0.4">
      <c r="A62" s="1">
        <f t="shared" si="3"/>
        <v>45623</v>
      </c>
      <c r="B62" s="28">
        <f t="shared" si="4"/>
        <v>500000</v>
      </c>
      <c r="C62" s="28">
        <f t="shared" si="1"/>
        <v>366</v>
      </c>
      <c r="D62" s="27">
        <f>VLOOKUP($A$3&amp;$E$3&amp;VLOOKUP($B$5,$V$3:$W$6,2)&amp;$E$2&amp;$E$1,Тарифи!F:P,HLOOKUP($B$4,Тарифи!$H$4:$P$6,2,0),0)</f>
        <v>0.16750000000000001</v>
      </c>
      <c r="E62" s="28">
        <f t="shared" si="2"/>
        <v>228.82513661202185</v>
      </c>
    </row>
    <row r="63" spans="1:5" x14ac:dyDescent="0.4">
      <c r="A63" s="1">
        <f t="shared" si="3"/>
        <v>45624</v>
      </c>
      <c r="B63" s="28">
        <f t="shared" si="4"/>
        <v>500000</v>
      </c>
      <c r="C63" s="28">
        <f t="shared" si="1"/>
        <v>366</v>
      </c>
      <c r="D63" s="27">
        <f>VLOOKUP($A$3&amp;$E$3&amp;VLOOKUP($B$5,$V$3:$W$6,2)&amp;$E$2&amp;$E$1,Тарифи!F:P,HLOOKUP($B$4,Тарифи!$H$4:$P$6,2,0),0)</f>
        <v>0.16750000000000001</v>
      </c>
      <c r="E63" s="28">
        <f t="shared" si="2"/>
        <v>228.82513661202185</v>
      </c>
    </row>
    <row r="64" spans="1:5" x14ac:dyDescent="0.4">
      <c r="A64" s="1">
        <f t="shared" si="3"/>
        <v>45625</v>
      </c>
      <c r="B64" s="28">
        <f t="shared" si="4"/>
        <v>500000</v>
      </c>
      <c r="C64" s="28">
        <f t="shared" si="1"/>
        <v>366</v>
      </c>
      <c r="D64" s="27">
        <f>VLOOKUP($A$3&amp;$E$3&amp;VLOOKUP($B$5,$V$3:$W$6,2)&amp;$E$2&amp;$E$1,Тарифи!F:P,HLOOKUP($B$4,Тарифи!$H$4:$P$6,2,0),0)</f>
        <v>0.16750000000000001</v>
      </c>
      <c r="E64" s="28">
        <f t="shared" si="2"/>
        <v>228.82513661202185</v>
      </c>
    </row>
    <row r="65" spans="1:5" x14ac:dyDescent="0.4">
      <c r="A65" s="1">
        <f t="shared" si="3"/>
        <v>45626</v>
      </c>
      <c r="B65" s="28">
        <f t="shared" si="4"/>
        <v>500000</v>
      </c>
      <c r="C65" s="28">
        <f t="shared" si="1"/>
        <v>366</v>
      </c>
      <c r="D65" s="27">
        <f>VLOOKUP($A$3&amp;$E$3&amp;VLOOKUP($B$5,$V$3:$W$6,2)&amp;$E$2&amp;$E$1,Тарифи!F:P,HLOOKUP($B$4,Тарифи!$H$4:$P$6,2,0),0)</f>
        <v>0.16750000000000001</v>
      </c>
      <c r="E65" s="28">
        <f t="shared" si="2"/>
        <v>228.82513661202185</v>
      </c>
    </row>
    <row r="66" spans="1:5" x14ac:dyDescent="0.4">
      <c r="A66" s="1">
        <f t="shared" si="3"/>
        <v>45627</v>
      </c>
      <c r="B66" s="28">
        <f t="shared" si="4"/>
        <v>500000</v>
      </c>
      <c r="C66" s="28">
        <f t="shared" si="1"/>
        <v>366</v>
      </c>
      <c r="D66" s="27">
        <f>VLOOKUP($A$3&amp;$E$3&amp;VLOOKUP($B$5,$V$3:$W$6,2)&amp;$E$2&amp;$E$1,Тарифи!F:P,HLOOKUP($B$4,Тарифи!$H$4:$P$6,2,0),0)</f>
        <v>0.16750000000000001</v>
      </c>
      <c r="E66" s="28">
        <f t="shared" si="2"/>
        <v>228.82513661202185</v>
      </c>
    </row>
    <row r="67" spans="1:5" x14ac:dyDescent="0.4">
      <c r="A67" s="1">
        <f t="shared" si="3"/>
        <v>45628</v>
      </c>
      <c r="B67" s="28">
        <f t="shared" si="4"/>
        <v>500000</v>
      </c>
      <c r="C67" s="28">
        <f t="shared" si="1"/>
        <v>366</v>
      </c>
      <c r="D67" s="27">
        <f>VLOOKUP($A$3&amp;$E$3&amp;VLOOKUP($B$5,$V$3:$W$6,2)&amp;$E$2&amp;$E$1,Тарифи!F:P,HLOOKUP($B$4,Тарифи!$H$4:$P$6,2,0),0)</f>
        <v>0.16750000000000001</v>
      </c>
      <c r="E67" s="28">
        <f t="shared" si="2"/>
        <v>228.82513661202185</v>
      </c>
    </row>
    <row r="68" spans="1:5" x14ac:dyDescent="0.4">
      <c r="A68" s="1">
        <f t="shared" si="3"/>
        <v>45629</v>
      </c>
      <c r="B68" s="28">
        <f t="shared" si="4"/>
        <v>500000</v>
      </c>
      <c r="C68" s="28">
        <f t="shared" si="1"/>
        <v>366</v>
      </c>
      <c r="D68" s="27">
        <f>VLOOKUP($A$3&amp;$E$3&amp;VLOOKUP($B$5,$V$3:$W$6,2)&amp;$E$2&amp;$E$1,Тарифи!F:P,HLOOKUP($B$4,Тарифи!$H$4:$P$6,2,0),0)</f>
        <v>0.16750000000000001</v>
      </c>
      <c r="E68" s="28">
        <f t="shared" si="2"/>
        <v>228.82513661202185</v>
      </c>
    </row>
    <row r="69" spans="1:5" x14ac:dyDescent="0.4">
      <c r="A69" s="1">
        <f t="shared" si="3"/>
        <v>45630</v>
      </c>
      <c r="B69" s="28">
        <f t="shared" si="4"/>
        <v>500000</v>
      </c>
      <c r="C69" s="28">
        <f t="shared" si="1"/>
        <v>366</v>
      </c>
      <c r="D69" s="27">
        <f>VLOOKUP($A$3&amp;$E$3&amp;VLOOKUP($B$5,$V$3:$W$6,2)&amp;$E$2&amp;$E$1,Тарифи!F:P,HLOOKUP($B$4,Тарифи!$H$4:$P$6,2,0),0)</f>
        <v>0.16750000000000001</v>
      </c>
      <c r="E69" s="28">
        <f t="shared" si="2"/>
        <v>228.82513661202185</v>
      </c>
    </row>
    <row r="70" spans="1:5" x14ac:dyDescent="0.4">
      <c r="A70" s="1">
        <f t="shared" si="3"/>
        <v>45631</v>
      </c>
      <c r="B70" s="28">
        <f t="shared" si="4"/>
        <v>500000</v>
      </c>
      <c r="C70" s="28">
        <f t="shared" ref="C70:C133" si="7">IFERROR(VLOOKUP(YEAR(A70),$P$3:$Q$11,2,0),365)</f>
        <v>366</v>
      </c>
      <c r="D70" s="27">
        <f>VLOOKUP($A$3&amp;$E$3&amp;VLOOKUP($B$5,$V$3:$W$6,2)&amp;$E$2&amp;$E$1,Тарифи!F:P,HLOOKUP($B$4,Тарифи!$H$4:$P$6,2,0),0)</f>
        <v>0.16750000000000001</v>
      </c>
      <c r="E70" s="28">
        <f t="shared" si="2"/>
        <v>228.82513661202185</v>
      </c>
    </row>
    <row r="71" spans="1:5" x14ac:dyDescent="0.4">
      <c r="A71" s="1">
        <f t="shared" ref="A71:A134" si="8">A70+1</f>
        <v>45632</v>
      </c>
      <c r="B71" s="28">
        <f t="shared" ref="B71:B134" si="9">IF(A71&gt;=$G$4,0,B70)</f>
        <v>500000</v>
      </c>
      <c r="C71" s="28">
        <f t="shared" si="7"/>
        <v>366</v>
      </c>
      <c r="D71" s="27">
        <f>VLOOKUP($A$3&amp;$E$3&amp;VLOOKUP($B$5,$V$3:$W$6,2)&amp;$E$2&amp;$E$1,Тарифи!F:P,HLOOKUP($B$4,Тарифи!$H$4:$P$6,2,0),0)</f>
        <v>0.16750000000000001</v>
      </c>
      <c r="E71" s="28">
        <f t="shared" ref="E71:E134" si="10">B71*D71/C71</f>
        <v>228.82513661202185</v>
      </c>
    </row>
    <row r="72" spans="1:5" x14ac:dyDescent="0.4">
      <c r="A72" s="1">
        <f t="shared" si="8"/>
        <v>45633</v>
      </c>
      <c r="B72" s="28">
        <f t="shared" si="9"/>
        <v>500000</v>
      </c>
      <c r="C72" s="28">
        <f t="shared" si="7"/>
        <v>366</v>
      </c>
      <c r="D72" s="27">
        <f>VLOOKUP($A$3&amp;$E$3&amp;VLOOKUP($B$5,$V$3:$W$6,2)&amp;$E$2&amp;$E$1,Тарифи!F:P,HLOOKUP($B$4,Тарифи!$H$4:$P$6,2,0),0)</f>
        <v>0.16750000000000001</v>
      </c>
      <c r="E72" s="28">
        <f t="shared" si="10"/>
        <v>228.82513661202185</v>
      </c>
    </row>
    <row r="73" spans="1:5" x14ac:dyDescent="0.4">
      <c r="A73" s="1">
        <f t="shared" si="8"/>
        <v>45634</v>
      </c>
      <c r="B73" s="28">
        <f t="shared" si="9"/>
        <v>500000</v>
      </c>
      <c r="C73" s="28">
        <f t="shared" si="7"/>
        <v>366</v>
      </c>
      <c r="D73" s="27">
        <f>VLOOKUP($A$3&amp;$E$3&amp;VLOOKUP($B$5,$V$3:$W$6,2)&amp;$E$2&amp;$E$1,Тарифи!F:P,HLOOKUP($B$4,Тарифи!$H$4:$P$6,2,0),0)</f>
        <v>0.16750000000000001</v>
      </c>
      <c r="E73" s="28">
        <f t="shared" si="10"/>
        <v>228.82513661202185</v>
      </c>
    </row>
    <row r="74" spans="1:5" x14ac:dyDescent="0.4">
      <c r="A74" s="1">
        <f t="shared" si="8"/>
        <v>45635</v>
      </c>
      <c r="B74" s="28">
        <f t="shared" si="9"/>
        <v>500000</v>
      </c>
      <c r="C74" s="28">
        <f t="shared" si="7"/>
        <v>366</v>
      </c>
      <c r="D74" s="27">
        <f>VLOOKUP($A$3&amp;$E$3&amp;VLOOKUP($B$5,$V$3:$W$6,2)&amp;$E$2&amp;$E$1,Тарифи!F:P,HLOOKUP($B$4,Тарифи!$H$4:$P$6,2,0),0)</f>
        <v>0.16750000000000001</v>
      </c>
      <c r="E74" s="28">
        <f t="shared" si="10"/>
        <v>228.82513661202185</v>
      </c>
    </row>
    <row r="75" spans="1:5" x14ac:dyDescent="0.4">
      <c r="A75" s="1">
        <f t="shared" si="8"/>
        <v>45636</v>
      </c>
      <c r="B75" s="28">
        <f t="shared" si="9"/>
        <v>500000</v>
      </c>
      <c r="C75" s="28">
        <f t="shared" si="7"/>
        <v>366</v>
      </c>
      <c r="D75" s="27">
        <f>VLOOKUP($A$3&amp;$E$3&amp;VLOOKUP($B$5,$V$3:$W$6,2)&amp;$E$2&amp;$E$1,Тарифи!F:P,HLOOKUP($B$4,Тарифи!$H$4:$P$6,2,0),0)</f>
        <v>0.16750000000000001</v>
      </c>
      <c r="E75" s="28">
        <f t="shared" si="10"/>
        <v>228.82513661202185</v>
      </c>
    </row>
    <row r="76" spans="1:5" x14ac:dyDescent="0.4">
      <c r="A76" s="1">
        <f t="shared" si="8"/>
        <v>45637</v>
      </c>
      <c r="B76" s="28">
        <f t="shared" si="9"/>
        <v>500000</v>
      </c>
      <c r="C76" s="28">
        <f t="shared" si="7"/>
        <v>366</v>
      </c>
      <c r="D76" s="27">
        <f>VLOOKUP($A$3&amp;$E$3&amp;VLOOKUP($B$5,$V$3:$W$6,2)&amp;$E$2&amp;$E$1,Тарифи!F:P,HLOOKUP($B$4,Тарифи!$H$4:$P$6,2,0),0)</f>
        <v>0.16750000000000001</v>
      </c>
      <c r="E76" s="28">
        <f t="shared" si="10"/>
        <v>228.82513661202185</v>
      </c>
    </row>
    <row r="77" spans="1:5" x14ac:dyDescent="0.4">
      <c r="A77" s="1">
        <f t="shared" si="8"/>
        <v>45638</v>
      </c>
      <c r="B77" s="28">
        <f t="shared" si="9"/>
        <v>500000</v>
      </c>
      <c r="C77" s="28">
        <f t="shared" si="7"/>
        <v>366</v>
      </c>
      <c r="D77" s="27">
        <f>VLOOKUP($A$3&amp;$E$3&amp;VLOOKUP($B$5,$V$3:$W$6,2)&amp;$E$2&amp;$E$1,Тарифи!F:P,HLOOKUP($B$4,Тарифи!$H$4:$P$6,2,0),0)</f>
        <v>0.16750000000000001</v>
      </c>
      <c r="E77" s="28">
        <f t="shared" si="10"/>
        <v>228.82513661202185</v>
      </c>
    </row>
    <row r="78" spans="1:5" x14ac:dyDescent="0.4">
      <c r="A78" s="1">
        <f t="shared" si="8"/>
        <v>45639</v>
      </c>
      <c r="B78" s="28">
        <f t="shared" si="9"/>
        <v>500000</v>
      </c>
      <c r="C78" s="28">
        <f t="shared" si="7"/>
        <v>366</v>
      </c>
      <c r="D78" s="27">
        <f>VLOOKUP($A$3&amp;$E$3&amp;VLOOKUP($B$5,$V$3:$W$6,2)&amp;$E$2&amp;$E$1,Тарифи!F:P,HLOOKUP($B$4,Тарифи!$H$4:$P$6,2,0),0)</f>
        <v>0.16750000000000001</v>
      </c>
      <c r="E78" s="28">
        <f t="shared" si="10"/>
        <v>228.82513661202185</v>
      </c>
    </row>
    <row r="79" spans="1:5" x14ac:dyDescent="0.4">
      <c r="A79" s="1">
        <f t="shared" si="8"/>
        <v>45640</v>
      </c>
      <c r="B79" s="28">
        <f t="shared" si="9"/>
        <v>500000</v>
      </c>
      <c r="C79" s="28">
        <f t="shared" si="7"/>
        <v>366</v>
      </c>
      <c r="D79" s="27">
        <f>VLOOKUP($A$3&amp;$E$3&amp;VLOOKUP($B$5,$V$3:$W$6,2)&amp;$E$2&amp;$E$1,Тарифи!F:P,HLOOKUP($B$4,Тарифи!$H$4:$P$6,2,0),0)</f>
        <v>0.16750000000000001</v>
      </c>
      <c r="E79" s="28">
        <f t="shared" si="10"/>
        <v>228.82513661202185</v>
      </c>
    </row>
    <row r="80" spans="1:5" x14ac:dyDescent="0.4">
      <c r="A80" s="1">
        <f t="shared" si="8"/>
        <v>45641</v>
      </c>
      <c r="B80" s="28">
        <f t="shared" si="9"/>
        <v>500000</v>
      </c>
      <c r="C80" s="28">
        <f t="shared" si="7"/>
        <v>366</v>
      </c>
      <c r="D80" s="27">
        <f>VLOOKUP($A$3&amp;$E$3&amp;VLOOKUP($B$5,$V$3:$W$6,2)&amp;$E$2&amp;$E$1,Тарифи!F:P,HLOOKUP($B$4,Тарифи!$H$4:$P$6,2,0),0)</f>
        <v>0.16750000000000001</v>
      </c>
      <c r="E80" s="28">
        <f t="shared" si="10"/>
        <v>228.82513661202185</v>
      </c>
    </row>
    <row r="81" spans="1:5" x14ac:dyDescent="0.4">
      <c r="A81" s="1">
        <f t="shared" si="8"/>
        <v>45642</v>
      </c>
      <c r="B81" s="28">
        <f t="shared" si="9"/>
        <v>500000</v>
      </c>
      <c r="C81" s="28">
        <f t="shared" si="7"/>
        <v>366</v>
      </c>
      <c r="D81" s="27">
        <f>VLOOKUP($A$3&amp;$E$3&amp;VLOOKUP($B$5,$V$3:$W$6,2)&amp;$E$2&amp;$E$1,Тарифи!F:P,HLOOKUP($B$4,Тарифи!$H$4:$P$6,2,0),0)</f>
        <v>0.16750000000000001</v>
      </c>
      <c r="E81" s="28">
        <f t="shared" si="10"/>
        <v>228.82513661202185</v>
      </c>
    </row>
    <row r="82" spans="1:5" x14ac:dyDescent="0.4">
      <c r="A82" s="1">
        <f t="shared" si="8"/>
        <v>45643</v>
      </c>
      <c r="B82" s="28">
        <f t="shared" si="9"/>
        <v>500000</v>
      </c>
      <c r="C82" s="28">
        <f t="shared" si="7"/>
        <v>366</v>
      </c>
      <c r="D82" s="27">
        <f>VLOOKUP($A$3&amp;$E$3&amp;VLOOKUP($B$5,$V$3:$W$6,2)&amp;$E$2&amp;$E$1,Тарифи!F:P,HLOOKUP($B$4,Тарифи!$H$4:$P$6,2,0),0)</f>
        <v>0.16750000000000001</v>
      </c>
      <c r="E82" s="28">
        <f t="shared" si="10"/>
        <v>228.82513661202185</v>
      </c>
    </row>
    <row r="83" spans="1:5" x14ac:dyDescent="0.4">
      <c r="A83" s="1">
        <f t="shared" si="8"/>
        <v>45644</v>
      </c>
      <c r="B83" s="28">
        <f t="shared" si="9"/>
        <v>500000</v>
      </c>
      <c r="C83" s="28">
        <f t="shared" si="7"/>
        <v>366</v>
      </c>
      <c r="D83" s="27">
        <f>VLOOKUP($A$3&amp;$E$3&amp;VLOOKUP($B$5,$V$3:$W$6,2)&amp;$E$2&amp;$E$1,Тарифи!F:P,HLOOKUP($B$4,Тарифи!$H$4:$P$6,2,0),0)</f>
        <v>0.16750000000000001</v>
      </c>
      <c r="E83" s="28">
        <f t="shared" si="10"/>
        <v>228.82513661202185</v>
      </c>
    </row>
    <row r="84" spans="1:5" x14ac:dyDescent="0.4">
      <c r="A84" s="1">
        <f t="shared" si="8"/>
        <v>45645</v>
      </c>
      <c r="B84" s="28">
        <f t="shared" si="9"/>
        <v>500000</v>
      </c>
      <c r="C84" s="28">
        <f t="shared" si="7"/>
        <v>366</v>
      </c>
      <c r="D84" s="27">
        <f>VLOOKUP($A$3&amp;$E$3&amp;VLOOKUP($B$5,$V$3:$W$6,2)&amp;$E$2&amp;$E$1,Тарифи!F:P,HLOOKUP($B$4,Тарифи!$H$4:$P$6,2,0),0)</f>
        <v>0.16750000000000001</v>
      </c>
      <c r="E84" s="28">
        <f t="shared" si="10"/>
        <v>228.82513661202185</v>
      </c>
    </row>
    <row r="85" spans="1:5" x14ac:dyDescent="0.4">
      <c r="A85" s="1">
        <f t="shared" si="8"/>
        <v>45646</v>
      </c>
      <c r="B85" s="28">
        <f t="shared" si="9"/>
        <v>500000</v>
      </c>
      <c r="C85" s="28">
        <f t="shared" si="7"/>
        <v>366</v>
      </c>
      <c r="D85" s="27">
        <f>VLOOKUP($A$3&amp;$E$3&amp;VLOOKUP($B$5,$V$3:$W$6,2)&amp;$E$2&amp;$E$1,Тарифи!F:P,HLOOKUP($B$4,Тарифи!$H$4:$P$6,2,0),0)</f>
        <v>0.16750000000000001</v>
      </c>
      <c r="E85" s="28">
        <f t="shared" si="10"/>
        <v>228.82513661202185</v>
      </c>
    </row>
    <row r="86" spans="1:5" x14ac:dyDescent="0.4">
      <c r="A86" s="1">
        <f t="shared" si="8"/>
        <v>45647</v>
      </c>
      <c r="B86" s="28">
        <f t="shared" si="9"/>
        <v>500000</v>
      </c>
      <c r="C86" s="28">
        <f t="shared" si="7"/>
        <v>366</v>
      </c>
      <c r="D86" s="27">
        <f>VLOOKUP($A$3&amp;$E$3&amp;VLOOKUP($B$5,$V$3:$W$6,2)&amp;$E$2&amp;$E$1,Тарифи!F:P,HLOOKUP($B$4,Тарифи!$H$4:$P$6,2,0),0)</f>
        <v>0.16750000000000001</v>
      </c>
      <c r="E86" s="28">
        <f t="shared" si="10"/>
        <v>228.82513661202185</v>
      </c>
    </row>
    <row r="87" spans="1:5" x14ac:dyDescent="0.4">
      <c r="A87" s="1">
        <f t="shared" si="8"/>
        <v>45648</v>
      </c>
      <c r="B87" s="28">
        <f t="shared" si="9"/>
        <v>500000</v>
      </c>
      <c r="C87" s="28">
        <f t="shared" si="7"/>
        <v>366</v>
      </c>
      <c r="D87" s="27">
        <f>VLOOKUP($A$3&amp;$E$3&amp;VLOOKUP($B$5,$V$3:$W$6,2)&amp;$E$2&amp;$E$1,Тарифи!F:P,HLOOKUP($B$4,Тарифи!$H$4:$P$6,2,0),0)</f>
        <v>0.16750000000000001</v>
      </c>
      <c r="E87" s="28">
        <f t="shared" si="10"/>
        <v>228.82513661202185</v>
      </c>
    </row>
    <row r="88" spans="1:5" x14ac:dyDescent="0.4">
      <c r="A88" s="1">
        <f t="shared" si="8"/>
        <v>45649</v>
      </c>
      <c r="B88" s="28">
        <f t="shared" si="9"/>
        <v>500000</v>
      </c>
      <c r="C88" s="28">
        <f t="shared" si="7"/>
        <v>366</v>
      </c>
      <c r="D88" s="27">
        <f>VLOOKUP($A$3&amp;$E$3&amp;VLOOKUP($B$5,$V$3:$W$6,2)&amp;$E$2&amp;$E$1,Тарифи!F:P,HLOOKUP($B$4,Тарифи!$H$4:$P$6,2,0),0)</f>
        <v>0.16750000000000001</v>
      </c>
      <c r="E88" s="28">
        <f t="shared" si="10"/>
        <v>228.82513661202185</v>
      </c>
    </row>
    <row r="89" spans="1:5" x14ac:dyDescent="0.4">
      <c r="A89" s="1">
        <f t="shared" si="8"/>
        <v>45650</v>
      </c>
      <c r="B89" s="28">
        <f t="shared" si="9"/>
        <v>500000</v>
      </c>
      <c r="C89" s="28">
        <f t="shared" si="7"/>
        <v>366</v>
      </c>
      <c r="D89" s="27">
        <f>VLOOKUP($A$3&amp;$E$3&amp;VLOOKUP($B$5,$V$3:$W$6,2)&amp;$E$2&amp;$E$1,Тарифи!F:P,HLOOKUP($B$4,Тарифи!$H$4:$P$6,2,0),0)</f>
        <v>0.16750000000000001</v>
      </c>
      <c r="E89" s="28">
        <f t="shared" si="10"/>
        <v>228.82513661202185</v>
      </c>
    </row>
    <row r="90" spans="1:5" x14ac:dyDescent="0.4">
      <c r="A90" s="1">
        <f t="shared" si="8"/>
        <v>45651</v>
      </c>
      <c r="B90" s="28">
        <f t="shared" si="9"/>
        <v>500000</v>
      </c>
      <c r="C90" s="28">
        <f t="shared" si="7"/>
        <v>366</v>
      </c>
      <c r="D90" s="27">
        <f>VLOOKUP($A$3&amp;$E$3&amp;VLOOKUP($B$5,$V$3:$W$6,2)&amp;$E$2&amp;$E$1,Тарифи!F:P,HLOOKUP($B$4,Тарифи!$H$4:$P$6,2,0),0)</f>
        <v>0.16750000000000001</v>
      </c>
      <c r="E90" s="28">
        <f t="shared" si="10"/>
        <v>228.82513661202185</v>
      </c>
    </row>
    <row r="91" spans="1:5" x14ac:dyDescent="0.4">
      <c r="A91" s="1">
        <f t="shared" si="8"/>
        <v>45652</v>
      </c>
      <c r="B91" s="28">
        <f t="shared" si="9"/>
        <v>500000</v>
      </c>
      <c r="C91" s="28">
        <f t="shared" si="7"/>
        <v>366</v>
      </c>
      <c r="D91" s="27">
        <f>VLOOKUP($A$3&amp;$E$3&amp;VLOOKUP($B$5,$V$3:$W$6,2)&amp;$E$2&amp;$E$1,Тарифи!F:P,HLOOKUP($B$4,Тарифи!$H$4:$P$6,2,0),0)</f>
        <v>0.16750000000000001</v>
      </c>
      <c r="E91" s="28">
        <f t="shared" si="10"/>
        <v>228.82513661202185</v>
      </c>
    </row>
    <row r="92" spans="1:5" x14ac:dyDescent="0.4">
      <c r="A92" s="1">
        <f t="shared" si="8"/>
        <v>45653</v>
      </c>
      <c r="B92" s="28">
        <f t="shared" si="9"/>
        <v>500000</v>
      </c>
      <c r="C92" s="28">
        <f t="shared" si="7"/>
        <v>366</v>
      </c>
      <c r="D92" s="27">
        <f>VLOOKUP($A$3&amp;$E$3&amp;VLOOKUP($B$5,$V$3:$W$6,2)&amp;$E$2&amp;$E$1,Тарифи!F:P,HLOOKUP($B$4,Тарифи!$H$4:$P$6,2,0),0)</f>
        <v>0.16750000000000001</v>
      </c>
      <c r="E92" s="28">
        <f t="shared" si="10"/>
        <v>228.82513661202185</v>
      </c>
    </row>
    <row r="93" spans="1:5" x14ac:dyDescent="0.4">
      <c r="A93" s="1">
        <f t="shared" si="8"/>
        <v>45654</v>
      </c>
      <c r="B93" s="28">
        <f t="shared" si="9"/>
        <v>500000</v>
      </c>
      <c r="C93" s="28">
        <f t="shared" si="7"/>
        <v>366</v>
      </c>
      <c r="D93" s="27">
        <f>VLOOKUP($A$3&amp;$E$3&amp;VLOOKUP($B$5,$V$3:$W$6,2)&amp;$E$2&amp;$E$1,Тарифи!F:P,HLOOKUP($B$4,Тарифи!$H$4:$P$6,2,0),0)</f>
        <v>0.16750000000000001</v>
      </c>
      <c r="E93" s="28">
        <f t="shared" si="10"/>
        <v>228.82513661202185</v>
      </c>
    </row>
    <row r="94" spans="1:5" x14ac:dyDescent="0.4">
      <c r="A94" s="1">
        <f t="shared" si="8"/>
        <v>45655</v>
      </c>
      <c r="B94" s="28">
        <f t="shared" si="9"/>
        <v>500000</v>
      </c>
      <c r="C94" s="28">
        <f t="shared" si="7"/>
        <v>366</v>
      </c>
      <c r="D94" s="27">
        <f>VLOOKUP($A$3&amp;$E$3&amp;VLOOKUP($B$5,$V$3:$W$6,2)&amp;$E$2&amp;$E$1,Тарифи!F:P,HLOOKUP($B$4,Тарифи!$H$4:$P$6,2,0),0)</f>
        <v>0.16750000000000001</v>
      </c>
      <c r="E94" s="28">
        <f t="shared" si="10"/>
        <v>228.82513661202185</v>
      </c>
    </row>
    <row r="95" spans="1:5" x14ac:dyDescent="0.4">
      <c r="A95" s="1">
        <f t="shared" si="8"/>
        <v>45656</v>
      </c>
      <c r="B95" s="28">
        <f t="shared" si="9"/>
        <v>500000</v>
      </c>
      <c r="C95" s="28">
        <f t="shared" si="7"/>
        <v>366</v>
      </c>
      <c r="D95" s="27">
        <f>VLOOKUP($A$3&amp;$E$3&amp;VLOOKUP($B$5,$V$3:$W$6,2)&amp;$E$2&amp;$E$1,Тарифи!F:P,HLOOKUP($B$4,Тарифи!$H$4:$P$6,2,0),0)</f>
        <v>0.16750000000000001</v>
      </c>
      <c r="E95" s="28">
        <f t="shared" si="10"/>
        <v>228.82513661202185</v>
      </c>
    </row>
    <row r="96" spans="1:5" x14ac:dyDescent="0.4">
      <c r="A96" s="1">
        <f t="shared" si="8"/>
        <v>45657</v>
      </c>
      <c r="B96" s="28">
        <f t="shared" si="9"/>
        <v>500000</v>
      </c>
      <c r="C96" s="28">
        <f t="shared" si="7"/>
        <v>366</v>
      </c>
      <c r="D96" s="27">
        <f>VLOOKUP($A$3&amp;$E$3&amp;VLOOKUP($B$5,$V$3:$W$6,2)&amp;$E$2&amp;$E$1,Тарифи!F:P,HLOOKUP($B$4,Тарифи!$H$4:$P$6,2,0),0)</f>
        <v>0.16750000000000001</v>
      </c>
      <c r="E96" s="28">
        <f t="shared" si="10"/>
        <v>228.82513661202185</v>
      </c>
    </row>
    <row r="97" spans="1:5" x14ac:dyDescent="0.4">
      <c r="A97" s="1">
        <f t="shared" si="8"/>
        <v>45658</v>
      </c>
      <c r="B97" s="28">
        <f t="shared" si="9"/>
        <v>500000</v>
      </c>
      <c r="C97" s="28">
        <f t="shared" si="7"/>
        <v>365</v>
      </c>
      <c r="D97" s="27">
        <f>VLOOKUP($A$3&amp;$E$3&amp;VLOOKUP($B$5,$V$3:$W$6,2)&amp;$E$2&amp;$E$1,Тарифи!F:P,HLOOKUP($B$4,Тарифи!$H$4:$P$6,2,0),0)</f>
        <v>0.16750000000000001</v>
      </c>
      <c r="E97" s="28">
        <f t="shared" si="10"/>
        <v>229.45205479452054</v>
      </c>
    </row>
    <row r="98" spans="1:5" x14ac:dyDescent="0.4">
      <c r="A98" s="1">
        <f t="shared" si="8"/>
        <v>45659</v>
      </c>
      <c r="B98" s="28">
        <f t="shared" si="9"/>
        <v>500000</v>
      </c>
      <c r="C98" s="28">
        <f t="shared" si="7"/>
        <v>365</v>
      </c>
      <c r="D98" s="27">
        <f>VLOOKUP($A$3&amp;$E$3&amp;VLOOKUP($B$5,$V$3:$W$6,2)&amp;$E$2&amp;$E$1,Тарифи!F:P,HLOOKUP($B$4,Тарифи!$H$4:$P$6,2,0),0)</f>
        <v>0.16750000000000001</v>
      </c>
      <c r="E98" s="28">
        <f t="shared" si="10"/>
        <v>229.45205479452054</v>
      </c>
    </row>
    <row r="99" spans="1:5" x14ac:dyDescent="0.4">
      <c r="A99" s="1">
        <f t="shared" si="8"/>
        <v>45660</v>
      </c>
      <c r="B99" s="28">
        <f t="shared" si="9"/>
        <v>500000</v>
      </c>
      <c r="C99" s="28">
        <f t="shared" si="7"/>
        <v>365</v>
      </c>
      <c r="D99" s="27">
        <f>VLOOKUP($A$3&amp;$E$3&amp;VLOOKUP($B$5,$V$3:$W$6,2)&amp;$E$2&amp;$E$1,Тарифи!F:P,HLOOKUP($B$4,Тарифи!$H$4:$P$6,2,0),0)</f>
        <v>0.16750000000000001</v>
      </c>
      <c r="E99" s="28">
        <f t="shared" si="10"/>
        <v>229.45205479452054</v>
      </c>
    </row>
    <row r="100" spans="1:5" x14ac:dyDescent="0.4">
      <c r="A100" s="1">
        <f t="shared" si="8"/>
        <v>45661</v>
      </c>
      <c r="B100" s="28">
        <f t="shared" si="9"/>
        <v>500000</v>
      </c>
      <c r="C100" s="28">
        <f t="shared" si="7"/>
        <v>365</v>
      </c>
      <c r="D100" s="27">
        <f>VLOOKUP($A$3&amp;$E$3&amp;VLOOKUP($B$5,$V$3:$W$6,2)&amp;$E$2&amp;$E$1,Тарифи!F:P,HLOOKUP($B$4,Тарифи!$H$4:$P$6,2,0),0)</f>
        <v>0.16750000000000001</v>
      </c>
      <c r="E100" s="28">
        <f t="shared" si="10"/>
        <v>229.45205479452054</v>
      </c>
    </row>
    <row r="101" spans="1:5" x14ac:dyDescent="0.4">
      <c r="A101" s="1">
        <f t="shared" si="8"/>
        <v>45662</v>
      </c>
      <c r="B101" s="28">
        <f t="shared" si="9"/>
        <v>500000</v>
      </c>
      <c r="C101" s="28">
        <f t="shared" si="7"/>
        <v>365</v>
      </c>
      <c r="D101" s="27">
        <f>VLOOKUP($A$3&amp;$E$3&amp;VLOOKUP($B$5,$V$3:$W$6,2)&amp;$E$2&amp;$E$1,Тарифи!F:P,HLOOKUP($B$4,Тарифи!$H$4:$P$6,2,0),0)</f>
        <v>0.16750000000000001</v>
      </c>
      <c r="E101" s="28">
        <f t="shared" si="10"/>
        <v>229.45205479452054</v>
      </c>
    </row>
    <row r="102" spans="1:5" x14ac:dyDescent="0.4">
      <c r="A102" s="1">
        <f t="shared" si="8"/>
        <v>45663</v>
      </c>
      <c r="B102" s="28">
        <f t="shared" si="9"/>
        <v>500000</v>
      </c>
      <c r="C102" s="28">
        <f t="shared" si="7"/>
        <v>365</v>
      </c>
      <c r="D102" s="27">
        <f>VLOOKUP($A$3&amp;$E$3&amp;VLOOKUP($B$5,$V$3:$W$6,2)&amp;$E$2&amp;$E$1,Тарифи!F:P,HLOOKUP($B$4,Тарифи!$H$4:$P$6,2,0),0)</f>
        <v>0.16750000000000001</v>
      </c>
      <c r="E102" s="28">
        <f t="shared" si="10"/>
        <v>229.45205479452054</v>
      </c>
    </row>
    <row r="103" spans="1:5" x14ac:dyDescent="0.4">
      <c r="A103" s="1">
        <f t="shared" si="8"/>
        <v>45664</v>
      </c>
      <c r="B103" s="28">
        <f t="shared" si="9"/>
        <v>500000</v>
      </c>
      <c r="C103" s="28">
        <f t="shared" si="7"/>
        <v>365</v>
      </c>
      <c r="D103" s="27">
        <f>VLOOKUP($A$3&amp;$E$3&amp;VLOOKUP($B$5,$V$3:$W$6,2)&amp;$E$2&amp;$E$1,Тарифи!F:P,HLOOKUP($B$4,Тарифи!$H$4:$P$6,2,0),0)</f>
        <v>0.16750000000000001</v>
      </c>
      <c r="E103" s="28">
        <f t="shared" si="10"/>
        <v>229.45205479452054</v>
      </c>
    </row>
    <row r="104" spans="1:5" x14ac:dyDescent="0.4">
      <c r="A104" s="1">
        <f t="shared" si="8"/>
        <v>45665</v>
      </c>
      <c r="B104" s="28">
        <f t="shared" si="9"/>
        <v>500000</v>
      </c>
      <c r="C104" s="28">
        <f t="shared" si="7"/>
        <v>365</v>
      </c>
      <c r="D104" s="27">
        <f>VLOOKUP($A$3&amp;$E$3&amp;VLOOKUP($B$5,$V$3:$W$6,2)&amp;$E$2&amp;$E$1,Тарифи!F:P,HLOOKUP($B$4,Тарифи!$H$4:$P$6,2,0),0)</f>
        <v>0.16750000000000001</v>
      </c>
      <c r="E104" s="28">
        <f t="shared" si="10"/>
        <v>229.45205479452054</v>
      </c>
    </row>
    <row r="105" spans="1:5" x14ac:dyDescent="0.4">
      <c r="A105" s="1">
        <f t="shared" si="8"/>
        <v>45666</v>
      </c>
      <c r="B105" s="28">
        <f t="shared" si="9"/>
        <v>500000</v>
      </c>
      <c r="C105" s="28">
        <f t="shared" si="7"/>
        <v>365</v>
      </c>
      <c r="D105" s="27">
        <f>VLOOKUP($A$3&amp;$E$3&amp;VLOOKUP($B$5,$V$3:$W$6,2)&amp;$E$2&amp;$E$1,Тарифи!F:P,HLOOKUP($B$4,Тарифи!$H$4:$P$6,2,0),0)</f>
        <v>0.16750000000000001</v>
      </c>
      <c r="E105" s="28">
        <f t="shared" si="10"/>
        <v>229.45205479452054</v>
      </c>
    </row>
    <row r="106" spans="1:5" x14ac:dyDescent="0.4">
      <c r="A106" s="1">
        <f t="shared" si="8"/>
        <v>45667</v>
      </c>
      <c r="B106" s="28">
        <f t="shared" si="9"/>
        <v>500000</v>
      </c>
      <c r="C106" s="28">
        <f t="shared" si="7"/>
        <v>365</v>
      </c>
      <c r="D106" s="27">
        <f>VLOOKUP($A$3&amp;$E$3&amp;VLOOKUP($B$5,$V$3:$W$6,2)&amp;$E$2&amp;$E$1,Тарифи!F:P,HLOOKUP($B$4,Тарифи!$H$4:$P$6,2,0),0)</f>
        <v>0.16750000000000001</v>
      </c>
      <c r="E106" s="28">
        <f t="shared" si="10"/>
        <v>229.45205479452054</v>
      </c>
    </row>
    <row r="107" spans="1:5" x14ac:dyDescent="0.4">
      <c r="A107" s="1">
        <f t="shared" si="8"/>
        <v>45668</v>
      </c>
      <c r="B107" s="28">
        <f t="shared" si="9"/>
        <v>500000</v>
      </c>
      <c r="C107" s="28">
        <f t="shared" si="7"/>
        <v>365</v>
      </c>
      <c r="D107" s="27">
        <f>VLOOKUP($A$3&amp;$E$3&amp;VLOOKUP($B$5,$V$3:$W$6,2)&amp;$E$2&amp;$E$1,Тарифи!F:P,HLOOKUP($B$4,Тарифи!$H$4:$P$6,2,0),0)</f>
        <v>0.16750000000000001</v>
      </c>
      <c r="E107" s="28">
        <f t="shared" si="10"/>
        <v>229.45205479452054</v>
      </c>
    </row>
    <row r="108" spans="1:5" x14ac:dyDescent="0.4">
      <c r="A108" s="1">
        <f t="shared" si="8"/>
        <v>45669</v>
      </c>
      <c r="B108" s="28">
        <f t="shared" si="9"/>
        <v>500000</v>
      </c>
      <c r="C108" s="28">
        <f t="shared" si="7"/>
        <v>365</v>
      </c>
      <c r="D108" s="27">
        <f>VLOOKUP($A$3&amp;$E$3&amp;VLOOKUP($B$5,$V$3:$W$6,2)&amp;$E$2&amp;$E$1,Тарифи!F:P,HLOOKUP($B$4,Тарифи!$H$4:$P$6,2,0),0)</f>
        <v>0.16750000000000001</v>
      </c>
      <c r="E108" s="28">
        <f t="shared" si="10"/>
        <v>229.45205479452054</v>
      </c>
    </row>
    <row r="109" spans="1:5" x14ac:dyDescent="0.4">
      <c r="A109" s="1">
        <f t="shared" si="8"/>
        <v>45670</v>
      </c>
      <c r="B109" s="28">
        <f t="shared" si="9"/>
        <v>500000</v>
      </c>
      <c r="C109" s="28">
        <f t="shared" si="7"/>
        <v>365</v>
      </c>
      <c r="D109" s="27">
        <f>VLOOKUP($A$3&amp;$E$3&amp;VLOOKUP($B$5,$V$3:$W$6,2)&amp;$E$2&amp;$E$1,Тарифи!F:P,HLOOKUP($B$4,Тарифи!$H$4:$P$6,2,0),0)</f>
        <v>0.16750000000000001</v>
      </c>
      <c r="E109" s="28">
        <f t="shared" si="10"/>
        <v>229.45205479452054</v>
      </c>
    </row>
    <row r="110" spans="1:5" x14ac:dyDescent="0.4">
      <c r="A110" s="1">
        <f t="shared" si="8"/>
        <v>45671</v>
      </c>
      <c r="B110" s="28">
        <f t="shared" si="9"/>
        <v>500000</v>
      </c>
      <c r="C110" s="28">
        <f t="shared" si="7"/>
        <v>365</v>
      </c>
      <c r="D110" s="27">
        <f>VLOOKUP($A$3&amp;$E$3&amp;VLOOKUP($B$5,$V$3:$W$6,2)&amp;$E$2&amp;$E$1,Тарифи!F:P,HLOOKUP($B$4,Тарифи!$H$4:$P$6,2,0),0)</f>
        <v>0.16750000000000001</v>
      </c>
      <c r="E110" s="28">
        <f t="shared" si="10"/>
        <v>229.45205479452054</v>
      </c>
    </row>
    <row r="111" spans="1:5" x14ac:dyDescent="0.4">
      <c r="A111" s="1">
        <f t="shared" si="8"/>
        <v>45672</v>
      </c>
      <c r="B111" s="28">
        <f t="shared" si="9"/>
        <v>500000</v>
      </c>
      <c r="C111" s="28">
        <f t="shared" si="7"/>
        <v>365</v>
      </c>
      <c r="D111" s="27">
        <f>VLOOKUP($A$3&amp;$E$3&amp;VLOOKUP($B$5,$V$3:$W$6,2)&amp;$E$2&amp;$E$1,Тарифи!F:P,HLOOKUP($B$4,Тарифи!$H$4:$P$6,2,0),0)</f>
        <v>0.16750000000000001</v>
      </c>
      <c r="E111" s="28">
        <f t="shared" si="10"/>
        <v>229.45205479452054</v>
      </c>
    </row>
    <row r="112" spans="1:5" x14ac:dyDescent="0.4">
      <c r="A112" s="1">
        <f t="shared" si="8"/>
        <v>45673</v>
      </c>
      <c r="B112" s="28">
        <f t="shared" si="9"/>
        <v>500000</v>
      </c>
      <c r="C112" s="28">
        <f t="shared" si="7"/>
        <v>365</v>
      </c>
      <c r="D112" s="27">
        <f>VLOOKUP($A$3&amp;$E$3&amp;VLOOKUP($B$5,$V$3:$W$6,2)&amp;$E$2&amp;$E$1,Тарифи!F:P,HLOOKUP($B$4,Тарифи!$H$4:$P$6,2,0),0)</f>
        <v>0.16750000000000001</v>
      </c>
      <c r="E112" s="28">
        <f t="shared" si="10"/>
        <v>229.45205479452054</v>
      </c>
    </row>
    <row r="113" spans="1:5" x14ac:dyDescent="0.4">
      <c r="A113" s="1">
        <f t="shared" si="8"/>
        <v>45674</v>
      </c>
      <c r="B113" s="28">
        <f t="shared" si="9"/>
        <v>500000</v>
      </c>
      <c r="C113" s="28">
        <f t="shared" si="7"/>
        <v>365</v>
      </c>
      <c r="D113" s="27">
        <f>VLOOKUP($A$3&amp;$E$3&amp;VLOOKUP($B$5,$V$3:$W$6,2)&amp;$E$2&amp;$E$1,Тарифи!F:P,HLOOKUP($B$4,Тарифи!$H$4:$P$6,2,0),0)</f>
        <v>0.16750000000000001</v>
      </c>
      <c r="E113" s="28">
        <f t="shared" si="10"/>
        <v>229.45205479452054</v>
      </c>
    </row>
    <row r="114" spans="1:5" x14ac:dyDescent="0.4">
      <c r="A114" s="1">
        <f t="shared" si="8"/>
        <v>45675</v>
      </c>
      <c r="B114" s="28">
        <f t="shared" si="9"/>
        <v>500000</v>
      </c>
      <c r="C114" s="28">
        <f t="shared" si="7"/>
        <v>365</v>
      </c>
      <c r="D114" s="27">
        <f>VLOOKUP($A$3&amp;$E$3&amp;VLOOKUP($B$5,$V$3:$W$6,2)&amp;$E$2&amp;$E$1,Тарифи!F:P,HLOOKUP($B$4,Тарифи!$H$4:$P$6,2,0),0)</f>
        <v>0.16750000000000001</v>
      </c>
      <c r="E114" s="28">
        <f t="shared" si="10"/>
        <v>229.45205479452054</v>
      </c>
    </row>
    <row r="115" spans="1:5" x14ac:dyDescent="0.4">
      <c r="A115" s="1">
        <f t="shared" si="8"/>
        <v>45676</v>
      </c>
      <c r="B115" s="28">
        <f t="shared" si="9"/>
        <v>500000</v>
      </c>
      <c r="C115" s="28">
        <f t="shared" si="7"/>
        <v>365</v>
      </c>
      <c r="D115" s="27">
        <f>VLOOKUP($A$3&amp;$E$3&amp;VLOOKUP($B$5,$V$3:$W$6,2)&amp;$E$2&amp;$E$1,Тарифи!F:P,HLOOKUP($B$4,Тарифи!$H$4:$P$6,2,0),0)</f>
        <v>0.16750000000000001</v>
      </c>
      <c r="E115" s="28">
        <f t="shared" si="10"/>
        <v>229.45205479452054</v>
      </c>
    </row>
    <row r="116" spans="1:5" x14ac:dyDescent="0.4">
      <c r="A116" s="1">
        <f t="shared" si="8"/>
        <v>45677</v>
      </c>
      <c r="B116" s="28">
        <f t="shared" si="9"/>
        <v>500000</v>
      </c>
      <c r="C116" s="28">
        <f t="shared" si="7"/>
        <v>365</v>
      </c>
      <c r="D116" s="27">
        <f>VLOOKUP($A$3&amp;$E$3&amp;VLOOKUP($B$5,$V$3:$W$6,2)&amp;$E$2&amp;$E$1,Тарифи!F:P,HLOOKUP($B$4,Тарифи!$H$4:$P$6,2,0),0)</f>
        <v>0.16750000000000001</v>
      </c>
      <c r="E116" s="28">
        <f t="shared" si="10"/>
        <v>229.45205479452054</v>
      </c>
    </row>
    <row r="117" spans="1:5" x14ac:dyDescent="0.4">
      <c r="A117" s="1">
        <f t="shared" si="8"/>
        <v>45678</v>
      </c>
      <c r="B117" s="28">
        <f t="shared" si="9"/>
        <v>500000</v>
      </c>
      <c r="C117" s="28">
        <f t="shared" si="7"/>
        <v>365</v>
      </c>
      <c r="D117" s="27">
        <f>VLOOKUP($A$3&amp;$E$3&amp;VLOOKUP($B$5,$V$3:$W$6,2)&amp;$E$2&amp;$E$1,Тарифи!F:P,HLOOKUP($B$4,Тарифи!$H$4:$P$6,2,0),0)</f>
        <v>0.16750000000000001</v>
      </c>
      <c r="E117" s="28">
        <f t="shared" si="10"/>
        <v>229.45205479452054</v>
      </c>
    </row>
    <row r="118" spans="1:5" x14ac:dyDescent="0.4">
      <c r="A118" s="1">
        <f t="shared" si="8"/>
        <v>45679</v>
      </c>
      <c r="B118" s="28">
        <f t="shared" si="9"/>
        <v>500000</v>
      </c>
      <c r="C118" s="28">
        <f t="shared" si="7"/>
        <v>365</v>
      </c>
      <c r="D118" s="27">
        <f>VLOOKUP($A$3&amp;$E$3&amp;VLOOKUP($B$5,$V$3:$W$6,2)&amp;$E$2&amp;$E$1,Тарифи!F:P,HLOOKUP($B$4,Тарифи!$H$4:$P$6,2,0),0)</f>
        <v>0.16750000000000001</v>
      </c>
      <c r="E118" s="28">
        <f t="shared" si="10"/>
        <v>229.45205479452054</v>
      </c>
    </row>
    <row r="119" spans="1:5" x14ac:dyDescent="0.4">
      <c r="A119" s="1">
        <f t="shared" si="8"/>
        <v>45680</v>
      </c>
      <c r="B119" s="28">
        <f t="shared" si="9"/>
        <v>500000</v>
      </c>
      <c r="C119" s="28">
        <f t="shared" si="7"/>
        <v>365</v>
      </c>
      <c r="D119" s="27">
        <f>VLOOKUP($A$3&amp;$E$3&amp;VLOOKUP($B$5,$V$3:$W$6,2)&amp;$E$2&amp;$E$1,Тарифи!F:P,HLOOKUP($B$4,Тарифи!$H$4:$P$6,2,0),0)</f>
        <v>0.16750000000000001</v>
      </c>
      <c r="E119" s="28">
        <f t="shared" si="10"/>
        <v>229.45205479452054</v>
      </c>
    </row>
    <row r="120" spans="1:5" x14ac:dyDescent="0.4">
      <c r="A120" s="1">
        <f t="shared" si="8"/>
        <v>45681</v>
      </c>
      <c r="B120" s="28">
        <f t="shared" si="9"/>
        <v>500000</v>
      </c>
      <c r="C120" s="28">
        <f t="shared" si="7"/>
        <v>365</v>
      </c>
      <c r="D120" s="27">
        <f>VLOOKUP($A$3&amp;$E$3&amp;VLOOKUP($B$5,$V$3:$W$6,2)&amp;$E$2&amp;$E$1,Тарифи!F:P,HLOOKUP($B$4,Тарифи!$H$4:$P$6,2,0),0)</f>
        <v>0.16750000000000001</v>
      </c>
      <c r="E120" s="28">
        <f t="shared" si="10"/>
        <v>229.45205479452054</v>
      </c>
    </row>
    <row r="121" spans="1:5" x14ac:dyDescent="0.4">
      <c r="A121" s="1">
        <f t="shared" si="8"/>
        <v>45682</v>
      </c>
      <c r="B121" s="28">
        <f t="shared" si="9"/>
        <v>500000</v>
      </c>
      <c r="C121" s="28">
        <f t="shared" si="7"/>
        <v>365</v>
      </c>
      <c r="D121" s="27">
        <f>VLOOKUP($A$3&amp;$E$3&amp;VLOOKUP($B$5,$V$3:$W$6,2)&amp;$E$2&amp;$E$1,Тарифи!F:P,HLOOKUP($B$4,Тарифи!$H$4:$P$6,2,0),0)</f>
        <v>0.16750000000000001</v>
      </c>
      <c r="E121" s="28">
        <f t="shared" si="10"/>
        <v>229.45205479452054</v>
      </c>
    </row>
    <row r="122" spans="1:5" x14ac:dyDescent="0.4">
      <c r="A122" s="1">
        <f t="shared" si="8"/>
        <v>45683</v>
      </c>
      <c r="B122" s="28">
        <f t="shared" si="9"/>
        <v>500000</v>
      </c>
      <c r="C122" s="28">
        <f t="shared" si="7"/>
        <v>365</v>
      </c>
      <c r="D122" s="27">
        <f>VLOOKUP($A$3&amp;$E$3&amp;VLOOKUP($B$5,$V$3:$W$6,2)&amp;$E$2&amp;$E$1,Тарифи!F:P,HLOOKUP($B$4,Тарифи!$H$4:$P$6,2,0),0)</f>
        <v>0.16750000000000001</v>
      </c>
      <c r="E122" s="28">
        <f t="shared" si="10"/>
        <v>229.45205479452054</v>
      </c>
    </row>
    <row r="123" spans="1:5" x14ac:dyDescent="0.4">
      <c r="A123" s="1">
        <f t="shared" si="8"/>
        <v>45684</v>
      </c>
      <c r="B123" s="28">
        <f t="shared" si="9"/>
        <v>500000</v>
      </c>
      <c r="C123" s="28">
        <f t="shared" si="7"/>
        <v>365</v>
      </c>
      <c r="D123" s="27">
        <f>VLOOKUP($A$3&amp;$E$3&amp;VLOOKUP($B$5,$V$3:$W$6,2)&amp;$E$2&amp;$E$1,Тарифи!F:P,HLOOKUP($B$4,Тарифи!$H$4:$P$6,2,0),0)</f>
        <v>0.16750000000000001</v>
      </c>
      <c r="E123" s="28">
        <f t="shared" si="10"/>
        <v>229.45205479452054</v>
      </c>
    </row>
    <row r="124" spans="1:5" x14ac:dyDescent="0.4">
      <c r="A124" s="1">
        <f t="shared" si="8"/>
        <v>45685</v>
      </c>
      <c r="B124" s="28">
        <f t="shared" si="9"/>
        <v>500000</v>
      </c>
      <c r="C124" s="28">
        <f t="shared" si="7"/>
        <v>365</v>
      </c>
      <c r="D124" s="27">
        <f>VLOOKUP($A$3&amp;$E$3&amp;VLOOKUP($B$5,$V$3:$W$6,2)&amp;$E$2&amp;$E$1,Тарифи!F:P,HLOOKUP($B$4,Тарифи!$H$4:$P$6,2,0),0)</f>
        <v>0.16750000000000001</v>
      </c>
      <c r="E124" s="28">
        <f t="shared" si="10"/>
        <v>229.45205479452054</v>
      </c>
    </row>
    <row r="125" spans="1:5" x14ac:dyDescent="0.4">
      <c r="A125" s="1">
        <f t="shared" si="8"/>
        <v>45686</v>
      </c>
      <c r="B125" s="28">
        <f t="shared" si="9"/>
        <v>500000</v>
      </c>
      <c r="C125" s="28">
        <f t="shared" si="7"/>
        <v>365</v>
      </c>
      <c r="D125" s="27">
        <f>VLOOKUP($A$3&amp;$E$3&amp;VLOOKUP($B$5,$V$3:$W$6,2)&amp;$E$2&amp;$E$1,Тарифи!F:P,HLOOKUP($B$4,Тарифи!$H$4:$P$6,2,0),0)</f>
        <v>0.16750000000000001</v>
      </c>
      <c r="E125" s="28">
        <f t="shared" si="10"/>
        <v>229.45205479452054</v>
      </c>
    </row>
    <row r="126" spans="1:5" x14ac:dyDescent="0.4">
      <c r="A126" s="1">
        <f t="shared" si="8"/>
        <v>45687</v>
      </c>
      <c r="B126" s="28">
        <f t="shared" si="9"/>
        <v>500000</v>
      </c>
      <c r="C126" s="28">
        <f t="shared" si="7"/>
        <v>365</v>
      </c>
      <c r="D126" s="27">
        <f>VLOOKUP($A$3&amp;$E$3&amp;VLOOKUP($B$5,$V$3:$W$6,2)&amp;$E$2&amp;$E$1,Тарифи!F:P,HLOOKUP($B$4,Тарифи!$H$4:$P$6,2,0),0)</f>
        <v>0.16750000000000001</v>
      </c>
      <c r="E126" s="28">
        <f t="shared" si="10"/>
        <v>229.45205479452054</v>
      </c>
    </row>
    <row r="127" spans="1:5" x14ac:dyDescent="0.4">
      <c r="A127" s="1">
        <f t="shared" si="8"/>
        <v>45688</v>
      </c>
      <c r="B127" s="28">
        <f t="shared" si="9"/>
        <v>500000</v>
      </c>
      <c r="C127" s="28">
        <f t="shared" si="7"/>
        <v>365</v>
      </c>
      <c r="D127" s="27">
        <f>VLOOKUP($A$3&amp;$E$3&amp;VLOOKUP($B$5,$V$3:$W$6,2)&amp;$E$2&amp;$E$1,Тарифи!F:P,HLOOKUP($B$4,Тарифи!$H$4:$P$6,2,0),0)</f>
        <v>0.16750000000000001</v>
      </c>
      <c r="E127" s="28">
        <f t="shared" si="10"/>
        <v>229.45205479452054</v>
      </c>
    </row>
    <row r="128" spans="1:5" x14ac:dyDescent="0.4">
      <c r="A128" s="1">
        <f t="shared" si="8"/>
        <v>45689</v>
      </c>
      <c r="B128" s="28">
        <f t="shared" si="9"/>
        <v>500000</v>
      </c>
      <c r="C128" s="28">
        <f t="shared" si="7"/>
        <v>365</v>
      </c>
      <c r="D128" s="27">
        <f>VLOOKUP($A$3&amp;$E$3&amp;VLOOKUP($B$5,$V$3:$W$6,2)&amp;$E$2&amp;$E$1,Тарифи!F:P,HLOOKUP($B$4,Тарифи!$H$4:$P$6,2,0),0)</f>
        <v>0.16750000000000001</v>
      </c>
      <c r="E128" s="28">
        <f t="shared" si="10"/>
        <v>229.45205479452054</v>
      </c>
    </row>
    <row r="129" spans="1:5" x14ac:dyDescent="0.4">
      <c r="A129" s="1">
        <f t="shared" si="8"/>
        <v>45690</v>
      </c>
      <c r="B129" s="28">
        <f t="shared" si="9"/>
        <v>500000</v>
      </c>
      <c r="C129" s="28">
        <f t="shared" si="7"/>
        <v>365</v>
      </c>
      <c r="D129" s="27">
        <f>VLOOKUP($A$3&amp;$E$3&amp;VLOOKUP($B$5,$V$3:$W$6,2)&amp;$E$2&amp;$E$1,Тарифи!F:P,HLOOKUP($B$4,Тарифи!$H$4:$P$6,2,0),0)</f>
        <v>0.16750000000000001</v>
      </c>
      <c r="E129" s="28">
        <f t="shared" si="10"/>
        <v>229.45205479452054</v>
      </c>
    </row>
    <row r="130" spans="1:5" x14ac:dyDescent="0.4">
      <c r="A130" s="1">
        <f t="shared" si="8"/>
        <v>45691</v>
      </c>
      <c r="B130" s="28">
        <f t="shared" si="9"/>
        <v>500000</v>
      </c>
      <c r="C130" s="28">
        <f t="shared" si="7"/>
        <v>365</v>
      </c>
      <c r="D130" s="27">
        <f>VLOOKUP($A$3&amp;$E$3&amp;VLOOKUP($B$5,$V$3:$W$6,2)&amp;$E$2&amp;$E$1,Тарифи!F:P,HLOOKUP($B$4,Тарифи!$H$4:$P$6,2,0),0)</f>
        <v>0.16750000000000001</v>
      </c>
      <c r="E130" s="28">
        <f t="shared" si="10"/>
        <v>229.45205479452054</v>
      </c>
    </row>
    <row r="131" spans="1:5" x14ac:dyDescent="0.4">
      <c r="A131" s="1">
        <f t="shared" si="8"/>
        <v>45692</v>
      </c>
      <c r="B131" s="28">
        <f t="shared" si="9"/>
        <v>500000</v>
      </c>
      <c r="C131" s="28">
        <f t="shared" si="7"/>
        <v>365</v>
      </c>
      <c r="D131" s="27">
        <f>VLOOKUP($A$3&amp;$E$3&amp;VLOOKUP($B$5,$V$3:$W$6,2)&amp;$E$2&amp;$E$1,Тарифи!F:P,HLOOKUP($B$4,Тарифи!$H$4:$P$6,2,0),0)</f>
        <v>0.16750000000000001</v>
      </c>
      <c r="E131" s="28">
        <f t="shared" si="10"/>
        <v>229.45205479452054</v>
      </c>
    </row>
    <row r="132" spans="1:5" x14ac:dyDescent="0.4">
      <c r="A132" s="1">
        <f t="shared" si="8"/>
        <v>45693</v>
      </c>
      <c r="B132" s="28">
        <f t="shared" si="9"/>
        <v>500000</v>
      </c>
      <c r="C132" s="28">
        <f t="shared" si="7"/>
        <v>365</v>
      </c>
      <c r="D132" s="27">
        <f>VLOOKUP($A$3&amp;$E$3&amp;VLOOKUP($B$5,$V$3:$W$6,2)&amp;$E$2&amp;$E$1,Тарифи!F:P,HLOOKUP($B$4,Тарифи!$H$4:$P$6,2,0),0)</f>
        <v>0.16750000000000001</v>
      </c>
      <c r="E132" s="28">
        <f t="shared" si="10"/>
        <v>229.45205479452054</v>
      </c>
    </row>
    <row r="133" spans="1:5" x14ac:dyDescent="0.4">
      <c r="A133" s="1">
        <f t="shared" si="8"/>
        <v>45694</v>
      </c>
      <c r="B133" s="28">
        <f t="shared" si="9"/>
        <v>500000</v>
      </c>
      <c r="C133" s="28">
        <f t="shared" si="7"/>
        <v>365</v>
      </c>
      <c r="D133" s="27">
        <f>VLOOKUP($A$3&amp;$E$3&amp;VLOOKUP($B$5,$V$3:$W$6,2)&amp;$E$2&amp;$E$1,Тарифи!F:P,HLOOKUP($B$4,Тарифи!$H$4:$P$6,2,0),0)</f>
        <v>0.16750000000000001</v>
      </c>
      <c r="E133" s="28">
        <f t="shared" si="10"/>
        <v>229.45205479452054</v>
      </c>
    </row>
    <row r="134" spans="1:5" x14ac:dyDescent="0.4">
      <c r="A134" s="1">
        <f t="shared" si="8"/>
        <v>45695</v>
      </c>
      <c r="B134" s="28">
        <f t="shared" si="9"/>
        <v>500000</v>
      </c>
      <c r="C134" s="28">
        <f t="shared" ref="C134:C197" si="11">IFERROR(VLOOKUP(YEAR(A134),$P$3:$Q$11,2,0),365)</f>
        <v>365</v>
      </c>
      <c r="D134" s="27">
        <f>VLOOKUP($A$3&amp;$E$3&amp;VLOOKUP($B$5,$V$3:$W$6,2)&amp;$E$2&amp;$E$1,Тарифи!F:P,HLOOKUP($B$4,Тарифи!$H$4:$P$6,2,0),0)</f>
        <v>0.16750000000000001</v>
      </c>
      <c r="E134" s="28">
        <f t="shared" si="10"/>
        <v>229.45205479452054</v>
      </c>
    </row>
    <row r="135" spans="1:5" x14ac:dyDescent="0.4">
      <c r="A135" s="1">
        <f t="shared" ref="A135:A198" si="12">A134+1</f>
        <v>45696</v>
      </c>
      <c r="B135" s="28">
        <f t="shared" ref="B135:B198" si="13">IF(A135&gt;=$G$4,0,B134)</f>
        <v>500000</v>
      </c>
      <c r="C135" s="28">
        <f t="shared" si="11"/>
        <v>365</v>
      </c>
      <c r="D135" s="27">
        <f>VLOOKUP($A$3&amp;$E$3&amp;VLOOKUP($B$5,$V$3:$W$6,2)&amp;$E$2&amp;$E$1,Тарифи!F:P,HLOOKUP($B$4,Тарифи!$H$4:$P$6,2,0),0)</f>
        <v>0.16750000000000001</v>
      </c>
      <c r="E135" s="28">
        <f t="shared" ref="E135:E198" si="14">B135*D135/C135</f>
        <v>229.45205479452054</v>
      </c>
    </row>
    <row r="136" spans="1:5" x14ac:dyDescent="0.4">
      <c r="A136" s="1">
        <f t="shared" si="12"/>
        <v>45697</v>
      </c>
      <c r="B136" s="28">
        <f t="shared" si="13"/>
        <v>500000</v>
      </c>
      <c r="C136" s="28">
        <f t="shared" si="11"/>
        <v>365</v>
      </c>
      <c r="D136" s="27">
        <f>VLOOKUP($A$3&amp;$E$3&amp;VLOOKUP($B$5,$V$3:$W$6,2)&amp;$E$2&amp;$E$1,Тарифи!F:P,HLOOKUP($B$4,Тарифи!$H$4:$P$6,2,0),0)</f>
        <v>0.16750000000000001</v>
      </c>
      <c r="E136" s="28">
        <f t="shared" si="14"/>
        <v>229.45205479452054</v>
      </c>
    </row>
    <row r="137" spans="1:5" x14ac:dyDescent="0.4">
      <c r="A137" s="1">
        <f t="shared" si="12"/>
        <v>45698</v>
      </c>
      <c r="B137" s="28">
        <f t="shared" si="13"/>
        <v>500000</v>
      </c>
      <c r="C137" s="28">
        <f t="shared" si="11"/>
        <v>365</v>
      </c>
      <c r="D137" s="27">
        <f>VLOOKUP($A$3&amp;$E$3&amp;VLOOKUP($B$5,$V$3:$W$6,2)&amp;$E$2&amp;$E$1,Тарифи!F:P,HLOOKUP($B$4,Тарифи!$H$4:$P$6,2,0),0)</f>
        <v>0.16750000000000001</v>
      </c>
      <c r="E137" s="28">
        <f t="shared" si="14"/>
        <v>229.45205479452054</v>
      </c>
    </row>
    <row r="138" spans="1:5" x14ac:dyDescent="0.4">
      <c r="A138" s="1">
        <f t="shared" si="12"/>
        <v>45699</v>
      </c>
      <c r="B138" s="28">
        <f t="shared" si="13"/>
        <v>500000</v>
      </c>
      <c r="C138" s="28">
        <f t="shared" si="11"/>
        <v>365</v>
      </c>
      <c r="D138" s="27">
        <f>VLOOKUP($A$3&amp;$E$3&amp;VLOOKUP($B$5,$V$3:$W$6,2)&amp;$E$2&amp;$E$1,Тарифи!F:P,HLOOKUP($B$4,Тарифи!$H$4:$P$6,2,0),0)</f>
        <v>0.16750000000000001</v>
      </c>
      <c r="E138" s="28">
        <f t="shared" si="14"/>
        <v>229.45205479452054</v>
      </c>
    </row>
    <row r="139" spans="1:5" x14ac:dyDescent="0.4">
      <c r="A139" s="1">
        <f t="shared" si="12"/>
        <v>45700</v>
      </c>
      <c r="B139" s="28">
        <f t="shared" si="13"/>
        <v>500000</v>
      </c>
      <c r="C139" s="28">
        <f t="shared" si="11"/>
        <v>365</v>
      </c>
      <c r="D139" s="27">
        <f>VLOOKUP($A$3&amp;$E$3&amp;VLOOKUP($B$5,$V$3:$W$6,2)&amp;$E$2&amp;$E$1,Тарифи!F:P,HLOOKUP($B$4,Тарифи!$H$4:$P$6,2,0),0)</f>
        <v>0.16750000000000001</v>
      </c>
      <c r="E139" s="28">
        <f t="shared" si="14"/>
        <v>229.45205479452054</v>
      </c>
    </row>
    <row r="140" spans="1:5" x14ac:dyDescent="0.4">
      <c r="A140" s="1">
        <f t="shared" si="12"/>
        <v>45701</v>
      </c>
      <c r="B140" s="28">
        <f t="shared" si="13"/>
        <v>500000</v>
      </c>
      <c r="C140" s="28">
        <f t="shared" si="11"/>
        <v>365</v>
      </c>
      <c r="D140" s="27">
        <f>VLOOKUP($A$3&amp;$E$3&amp;VLOOKUP($B$5,$V$3:$W$6,2)&amp;$E$2&amp;$E$1,Тарифи!F:P,HLOOKUP($B$4,Тарифи!$H$4:$P$6,2,0),0)</f>
        <v>0.16750000000000001</v>
      </c>
      <c r="E140" s="28">
        <f t="shared" si="14"/>
        <v>229.45205479452054</v>
      </c>
    </row>
    <row r="141" spans="1:5" x14ac:dyDescent="0.4">
      <c r="A141" s="1">
        <f t="shared" si="12"/>
        <v>45702</v>
      </c>
      <c r="B141" s="28">
        <f t="shared" si="13"/>
        <v>500000</v>
      </c>
      <c r="C141" s="28">
        <f t="shared" si="11"/>
        <v>365</v>
      </c>
      <c r="D141" s="27">
        <f>VLOOKUP($A$3&amp;$E$3&amp;VLOOKUP($B$5,$V$3:$W$6,2)&amp;$E$2&amp;$E$1,Тарифи!F:P,HLOOKUP($B$4,Тарифи!$H$4:$P$6,2,0),0)</f>
        <v>0.16750000000000001</v>
      </c>
      <c r="E141" s="28">
        <f t="shared" si="14"/>
        <v>229.45205479452054</v>
      </c>
    </row>
    <row r="142" spans="1:5" x14ac:dyDescent="0.4">
      <c r="A142" s="1">
        <f t="shared" si="12"/>
        <v>45703</v>
      </c>
      <c r="B142" s="28">
        <f t="shared" si="13"/>
        <v>500000</v>
      </c>
      <c r="C142" s="28">
        <f t="shared" si="11"/>
        <v>365</v>
      </c>
      <c r="D142" s="27">
        <f>VLOOKUP($A$3&amp;$E$3&amp;VLOOKUP($B$5,$V$3:$W$6,2)&amp;$E$2&amp;$E$1,Тарифи!F:P,HLOOKUP($B$4,Тарифи!$H$4:$P$6,2,0),0)</f>
        <v>0.16750000000000001</v>
      </c>
      <c r="E142" s="28">
        <f t="shared" si="14"/>
        <v>229.45205479452054</v>
      </c>
    </row>
    <row r="143" spans="1:5" x14ac:dyDescent="0.4">
      <c r="A143" s="1">
        <f t="shared" si="12"/>
        <v>45704</v>
      </c>
      <c r="B143" s="28">
        <f t="shared" si="13"/>
        <v>500000</v>
      </c>
      <c r="C143" s="28">
        <f t="shared" si="11"/>
        <v>365</v>
      </c>
      <c r="D143" s="27">
        <f>VLOOKUP($A$3&amp;$E$3&amp;VLOOKUP($B$5,$V$3:$W$6,2)&amp;$E$2&amp;$E$1,Тарифи!F:P,HLOOKUP($B$4,Тарифи!$H$4:$P$6,2,0),0)</f>
        <v>0.16750000000000001</v>
      </c>
      <c r="E143" s="28">
        <f t="shared" si="14"/>
        <v>229.45205479452054</v>
      </c>
    </row>
    <row r="144" spans="1:5" x14ac:dyDescent="0.4">
      <c r="A144" s="1">
        <f t="shared" si="12"/>
        <v>45705</v>
      </c>
      <c r="B144" s="28">
        <f t="shared" si="13"/>
        <v>500000</v>
      </c>
      <c r="C144" s="28">
        <f t="shared" si="11"/>
        <v>365</v>
      </c>
      <c r="D144" s="27">
        <f>VLOOKUP($A$3&amp;$E$3&amp;VLOOKUP($B$5,$V$3:$W$6,2)&amp;$E$2&amp;$E$1,Тарифи!F:P,HLOOKUP($B$4,Тарифи!$H$4:$P$6,2,0),0)</f>
        <v>0.16750000000000001</v>
      </c>
      <c r="E144" s="28">
        <f t="shared" si="14"/>
        <v>229.45205479452054</v>
      </c>
    </row>
    <row r="145" spans="1:5" x14ac:dyDescent="0.4">
      <c r="A145" s="1">
        <f t="shared" si="12"/>
        <v>45706</v>
      </c>
      <c r="B145" s="28">
        <f t="shared" si="13"/>
        <v>500000</v>
      </c>
      <c r="C145" s="28">
        <f t="shared" si="11"/>
        <v>365</v>
      </c>
      <c r="D145" s="27">
        <f>VLOOKUP($A$3&amp;$E$3&amp;VLOOKUP($B$5,$V$3:$W$6,2)&amp;$E$2&amp;$E$1,Тарифи!F:P,HLOOKUP($B$4,Тарифи!$H$4:$P$6,2,0),0)</f>
        <v>0.16750000000000001</v>
      </c>
      <c r="E145" s="28">
        <f t="shared" si="14"/>
        <v>229.45205479452054</v>
      </c>
    </row>
    <row r="146" spans="1:5" x14ac:dyDescent="0.4">
      <c r="A146" s="1">
        <f t="shared" si="12"/>
        <v>45707</v>
      </c>
      <c r="B146" s="28">
        <f t="shared" si="13"/>
        <v>500000</v>
      </c>
      <c r="C146" s="28">
        <f t="shared" si="11"/>
        <v>365</v>
      </c>
      <c r="D146" s="27">
        <f>VLOOKUP($A$3&amp;$E$3&amp;VLOOKUP($B$5,$V$3:$W$6,2)&amp;$E$2&amp;$E$1,Тарифи!F:P,HLOOKUP($B$4,Тарифи!$H$4:$P$6,2,0),0)</f>
        <v>0.16750000000000001</v>
      </c>
      <c r="E146" s="28">
        <f t="shared" si="14"/>
        <v>229.45205479452054</v>
      </c>
    </row>
    <row r="147" spans="1:5" x14ac:dyDescent="0.4">
      <c r="A147" s="1">
        <f t="shared" si="12"/>
        <v>45708</v>
      </c>
      <c r="B147" s="28">
        <f t="shared" si="13"/>
        <v>500000</v>
      </c>
      <c r="C147" s="28">
        <f t="shared" si="11"/>
        <v>365</v>
      </c>
      <c r="D147" s="27">
        <f>VLOOKUP($A$3&amp;$E$3&amp;VLOOKUP($B$5,$V$3:$W$6,2)&amp;$E$2&amp;$E$1,Тарифи!F:P,HLOOKUP($B$4,Тарифи!$H$4:$P$6,2,0),0)</f>
        <v>0.16750000000000001</v>
      </c>
      <c r="E147" s="28">
        <f t="shared" si="14"/>
        <v>229.45205479452054</v>
      </c>
    </row>
    <row r="148" spans="1:5" x14ac:dyDescent="0.4">
      <c r="A148" s="1">
        <f t="shared" si="12"/>
        <v>45709</v>
      </c>
      <c r="B148" s="28">
        <f t="shared" si="13"/>
        <v>500000</v>
      </c>
      <c r="C148" s="28">
        <f t="shared" si="11"/>
        <v>365</v>
      </c>
      <c r="D148" s="27">
        <f>VLOOKUP($A$3&amp;$E$3&amp;VLOOKUP($B$5,$V$3:$W$6,2)&amp;$E$2&amp;$E$1,Тарифи!F:P,HLOOKUP($B$4,Тарифи!$H$4:$P$6,2,0),0)</f>
        <v>0.16750000000000001</v>
      </c>
      <c r="E148" s="28">
        <f t="shared" si="14"/>
        <v>229.45205479452054</v>
      </c>
    </row>
    <row r="149" spans="1:5" x14ac:dyDescent="0.4">
      <c r="A149" s="1">
        <f t="shared" si="12"/>
        <v>45710</v>
      </c>
      <c r="B149" s="28">
        <f t="shared" si="13"/>
        <v>500000</v>
      </c>
      <c r="C149" s="28">
        <f t="shared" si="11"/>
        <v>365</v>
      </c>
      <c r="D149" s="27">
        <f>VLOOKUP($A$3&amp;$E$3&amp;VLOOKUP($B$5,$V$3:$W$6,2)&amp;$E$2&amp;$E$1,Тарифи!F:P,HLOOKUP($B$4,Тарифи!$H$4:$P$6,2,0),0)</f>
        <v>0.16750000000000001</v>
      </c>
      <c r="E149" s="28">
        <f t="shared" si="14"/>
        <v>229.45205479452054</v>
      </c>
    </row>
    <row r="150" spans="1:5" x14ac:dyDescent="0.4">
      <c r="A150" s="1">
        <f t="shared" si="12"/>
        <v>45711</v>
      </c>
      <c r="B150" s="28">
        <f t="shared" si="13"/>
        <v>500000</v>
      </c>
      <c r="C150" s="28">
        <f t="shared" si="11"/>
        <v>365</v>
      </c>
      <c r="D150" s="27">
        <f>VLOOKUP($A$3&amp;$E$3&amp;VLOOKUP($B$5,$V$3:$W$6,2)&amp;$E$2&amp;$E$1,Тарифи!F:P,HLOOKUP($B$4,Тарифи!$H$4:$P$6,2,0),0)</f>
        <v>0.16750000000000001</v>
      </c>
      <c r="E150" s="28">
        <f t="shared" si="14"/>
        <v>229.45205479452054</v>
      </c>
    </row>
    <row r="151" spans="1:5" x14ac:dyDescent="0.4">
      <c r="A151" s="1">
        <f t="shared" si="12"/>
        <v>45712</v>
      </c>
      <c r="B151" s="28">
        <f t="shared" si="13"/>
        <v>500000</v>
      </c>
      <c r="C151" s="28">
        <f t="shared" si="11"/>
        <v>365</v>
      </c>
      <c r="D151" s="27">
        <f>VLOOKUP($A$3&amp;$E$3&amp;VLOOKUP($B$5,$V$3:$W$6,2)&amp;$E$2&amp;$E$1,Тарифи!F:P,HLOOKUP($B$4,Тарифи!$H$4:$P$6,2,0),0)</f>
        <v>0.16750000000000001</v>
      </c>
      <c r="E151" s="28">
        <f t="shared" si="14"/>
        <v>229.45205479452054</v>
      </c>
    </row>
    <row r="152" spans="1:5" x14ac:dyDescent="0.4">
      <c r="A152" s="1">
        <f t="shared" si="12"/>
        <v>45713</v>
      </c>
      <c r="B152" s="28">
        <f t="shared" si="13"/>
        <v>500000</v>
      </c>
      <c r="C152" s="28">
        <f t="shared" si="11"/>
        <v>365</v>
      </c>
      <c r="D152" s="27">
        <f>VLOOKUP($A$3&amp;$E$3&amp;VLOOKUP($B$5,$V$3:$W$6,2)&amp;$E$2&amp;$E$1,Тарифи!F:P,HLOOKUP($B$4,Тарифи!$H$4:$P$6,2,0),0)</f>
        <v>0.16750000000000001</v>
      </c>
      <c r="E152" s="28">
        <f t="shared" si="14"/>
        <v>229.45205479452054</v>
      </c>
    </row>
    <row r="153" spans="1:5" x14ac:dyDescent="0.4">
      <c r="A153" s="1">
        <f t="shared" si="12"/>
        <v>45714</v>
      </c>
      <c r="B153" s="28">
        <f t="shared" si="13"/>
        <v>500000</v>
      </c>
      <c r="C153" s="28">
        <f t="shared" si="11"/>
        <v>365</v>
      </c>
      <c r="D153" s="27">
        <f>VLOOKUP($A$3&amp;$E$3&amp;VLOOKUP($B$5,$V$3:$W$6,2)&amp;$E$2&amp;$E$1,Тарифи!F:P,HLOOKUP($B$4,Тарифи!$H$4:$P$6,2,0),0)</f>
        <v>0.16750000000000001</v>
      </c>
      <c r="E153" s="28">
        <f t="shared" si="14"/>
        <v>229.45205479452054</v>
      </c>
    </row>
    <row r="154" spans="1:5" x14ac:dyDescent="0.4">
      <c r="A154" s="1">
        <f t="shared" si="12"/>
        <v>45715</v>
      </c>
      <c r="B154" s="28">
        <f t="shared" si="13"/>
        <v>500000</v>
      </c>
      <c r="C154" s="28">
        <f t="shared" si="11"/>
        <v>365</v>
      </c>
      <c r="D154" s="27">
        <f>VLOOKUP($A$3&amp;$E$3&amp;VLOOKUP($B$5,$V$3:$W$6,2)&amp;$E$2&amp;$E$1,Тарифи!F:P,HLOOKUP($B$4,Тарифи!$H$4:$P$6,2,0),0)</f>
        <v>0.16750000000000001</v>
      </c>
      <c r="E154" s="28">
        <f t="shared" si="14"/>
        <v>229.45205479452054</v>
      </c>
    </row>
    <row r="155" spans="1:5" x14ac:dyDescent="0.4">
      <c r="A155" s="1">
        <f t="shared" si="12"/>
        <v>45716</v>
      </c>
      <c r="B155" s="28">
        <f t="shared" si="13"/>
        <v>500000</v>
      </c>
      <c r="C155" s="28">
        <f t="shared" si="11"/>
        <v>365</v>
      </c>
      <c r="D155" s="27">
        <f>VLOOKUP($A$3&amp;$E$3&amp;VLOOKUP($B$5,$V$3:$W$6,2)&amp;$E$2&amp;$E$1,Тарифи!F:P,HLOOKUP($B$4,Тарифи!$H$4:$P$6,2,0),0)</f>
        <v>0.16750000000000001</v>
      </c>
      <c r="E155" s="28">
        <f t="shared" si="14"/>
        <v>229.45205479452054</v>
      </c>
    </row>
    <row r="156" spans="1:5" x14ac:dyDescent="0.4">
      <c r="A156" s="1">
        <f t="shared" si="12"/>
        <v>45717</v>
      </c>
      <c r="B156" s="28">
        <f t="shared" si="13"/>
        <v>500000</v>
      </c>
      <c r="C156" s="28">
        <f t="shared" si="11"/>
        <v>365</v>
      </c>
      <c r="D156" s="27">
        <f>VLOOKUP($A$3&amp;$E$3&amp;VLOOKUP($B$5,$V$3:$W$6,2)&amp;$E$2&amp;$E$1,Тарифи!F:P,HLOOKUP($B$4,Тарифи!$H$4:$P$6,2,0),0)</f>
        <v>0.16750000000000001</v>
      </c>
      <c r="E156" s="28">
        <f t="shared" si="14"/>
        <v>229.45205479452054</v>
      </c>
    </row>
    <row r="157" spans="1:5" x14ac:dyDescent="0.4">
      <c r="A157" s="1">
        <f t="shared" si="12"/>
        <v>45718</v>
      </c>
      <c r="B157" s="28">
        <f t="shared" si="13"/>
        <v>500000</v>
      </c>
      <c r="C157" s="28">
        <f t="shared" si="11"/>
        <v>365</v>
      </c>
      <c r="D157" s="27">
        <f>VLOOKUP($A$3&amp;$E$3&amp;VLOOKUP($B$5,$V$3:$W$6,2)&amp;$E$2&amp;$E$1,Тарифи!F:P,HLOOKUP($B$4,Тарифи!$H$4:$P$6,2,0),0)</f>
        <v>0.16750000000000001</v>
      </c>
      <c r="E157" s="28">
        <f t="shared" si="14"/>
        <v>229.45205479452054</v>
      </c>
    </row>
    <row r="158" spans="1:5" x14ac:dyDescent="0.4">
      <c r="A158" s="1">
        <f t="shared" si="12"/>
        <v>45719</v>
      </c>
      <c r="B158" s="28">
        <f t="shared" si="13"/>
        <v>500000</v>
      </c>
      <c r="C158" s="28">
        <f t="shared" si="11"/>
        <v>365</v>
      </c>
      <c r="D158" s="27">
        <f>VLOOKUP($A$3&amp;$E$3&amp;VLOOKUP($B$5,$V$3:$W$6,2)&amp;$E$2&amp;$E$1,Тарифи!F:P,HLOOKUP($B$4,Тарифи!$H$4:$P$6,2,0),0)</f>
        <v>0.16750000000000001</v>
      </c>
      <c r="E158" s="28">
        <f t="shared" si="14"/>
        <v>229.45205479452054</v>
      </c>
    </row>
    <row r="159" spans="1:5" x14ac:dyDescent="0.4">
      <c r="A159" s="1">
        <f t="shared" si="12"/>
        <v>45720</v>
      </c>
      <c r="B159" s="28">
        <f t="shared" si="13"/>
        <v>500000</v>
      </c>
      <c r="C159" s="28">
        <f t="shared" si="11"/>
        <v>365</v>
      </c>
      <c r="D159" s="27">
        <f>VLOOKUP($A$3&amp;$E$3&amp;VLOOKUP($B$5,$V$3:$W$6,2)&amp;$E$2&amp;$E$1,Тарифи!F:P,HLOOKUP($B$4,Тарифи!$H$4:$P$6,2,0),0)</f>
        <v>0.16750000000000001</v>
      </c>
      <c r="E159" s="28">
        <f t="shared" si="14"/>
        <v>229.45205479452054</v>
      </c>
    </row>
    <row r="160" spans="1:5" x14ac:dyDescent="0.4">
      <c r="A160" s="1">
        <f t="shared" si="12"/>
        <v>45721</v>
      </c>
      <c r="B160" s="28">
        <f t="shared" si="13"/>
        <v>500000</v>
      </c>
      <c r="C160" s="28">
        <f t="shared" si="11"/>
        <v>365</v>
      </c>
      <c r="D160" s="27">
        <f>VLOOKUP($A$3&amp;$E$3&amp;VLOOKUP($B$5,$V$3:$W$6,2)&amp;$E$2&amp;$E$1,Тарифи!F:P,HLOOKUP($B$4,Тарифи!$H$4:$P$6,2,0),0)</f>
        <v>0.16750000000000001</v>
      </c>
      <c r="E160" s="28">
        <f t="shared" si="14"/>
        <v>229.45205479452054</v>
      </c>
    </row>
    <row r="161" spans="1:5" x14ac:dyDescent="0.4">
      <c r="A161" s="1">
        <f t="shared" si="12"/>
        <v>45722</v>
      </c>
      <c r="B161" s="28">
        <f t="shared" si="13"/>
        <v>500000</v>
      </c>
      <c r="C161" s="28">
        <f t="shared" si="11"/>
        <v>365</v>
      </c>
      <c r="D161" s="27">
        <f>VLOOKUP($A$3&amp;$E$3&amp;VLOOKUP($B$5,$V$3:$W$6,2)&amp;$E$2&amp;$E$1,Тарифи!F:P,HLOOKUP($B$4,Тарифи!$H$4:$P$6,2,0),0)</f>
        <v>0.16750000000000001</v>
      </c>
      <c r="E161" s="28">
        <f t="shared" si="14"/>
        <v>229.45205479452054</v>
      </c>
    </row>
    <row r="162" spans="1:5" x14ac:dyDescent="0.4">
      <c r="A162" s="1">
        <f t="shared" si="12"/>
        <v>45723</v>
      </c>
      <c r="B162" s="28">
        <f t="shared" si="13"/>
        <v>500000</v>
      </c>
      <c r="C162" s="28">
        <f t="shared" si="11"/>
        <v>365</v>
      </c>
      <c r="D162" s="27">
        <f>VLOOKUP($A$3&amp;$E$3&amp;VLOOKUP($B$5,$V$3:$W$6,2)&amp;$E$2&amp;$E$1,Тарифи!F:P,HLOOKUP($B$4,Тарифи!$H$4:$P$6,2,0),0)</f>
        <v>0.16750000000000001</v>
      </c>
      <c r="E162" s="28">
        <f t="shared" si="14"/>
        <v>229.45205479452054</v>
      </c>
    </row>
    <row r="163" spans="1:5" x14ac:dyDescent="0.4">
      <c r="A163" s="1">
        <f t="shared" si="12"/>
        <v>45724</v>
      </c>
      <c r="B163" s="28">
        <f t="shared" si="13"/>
        <v>500000</v>
      </c>
      <c r="C163" s="28">
        <f t="shared" si="11"/>
        <v>365</v>
      </c>
      <c r="D163" s="27">
        <f>VLOOKUP($A$3&amp;$E$3&amp;VLOOKUP($B$5,$V$3:$W$6,2)&amp;$E$2&amp;$E$1,Тарифи!F:P,HLOOKUP($B$4,Тарифи!$H$4:$P$6,2,0),0)</f>
        <v>0.16750000000000001</v>
      </c>
      <c r="E163" s="28">
        <f t="shared" si="14"/>
        <v>229.45205479452054</v>
      </c>
    </row>
    <row r="164" spans="1:5" x14ac:dyDescent="0.4">
      <c r="A164" s="1">
        <f t="shared" si="12"/>
        <v>45725</v>
      </c>
      <c r="B164" s="28">
        <f t="shared" si="13"/>
        <v>500000</v>
      </c>
      <c r="C164" s="28">
        <f t="shared" si="11"/>
        <v>365</v>
      </c>
      <c r="D164" s="27">
        <f>VLOOKUP($A$3&amp;$E$3&amp;VLOOKUP($B$5,$V$3:$W$6,2)&amp;$E$2&amp;$E$1,Тарифи!F:P,HLOOKUP($B$4,Тарифи!$H$4:$P$6,2,0),0)</f>
        <v>0.16750000000000001</v>
      </c>
      <c r="E164" s="28">
        <f t="shared" si="14"/>
        <v>229.45205479452054</v>
      </c>
    </row>
    <row r="165" spans="1:5" x14ac:dyDescent="0.4">
      <c r="A165" s="1">
        <f t="shared" si="12"/>
        <v>45726</v>
      </c>
      <c r="B165" s="28">
        <f t="shared" si="13"/>
        <v>500000</v>
      </c>
      <c r="C165" s="28">
        <f t="shared" si="11"/>
        <v>365</v>
      </c>
      <c r="D165" s="27">
        <f>VLOOKUP($A$3&amp;$E$3&amp;VLOOKUP($B$5,$V$3:$W$6,2)&amp;$E$2&amp;$E$1,Тарифи!F:P,HLOOKUP($B$4,Тарифи!$H$4:$P$6,2,0),0)</f>
        <v>0.16750000000000001</v>
      </c>
      <c r="E165" s="28">
        <f t="shared" si="14"/>
        <v>229.45205479452054</v>
      </c>
    </row>
    <row r="166" spans="1:5" x14ac:dyDescent="0.4">
      <c r="A166" s="1">
        <f t="shared" si="12"/>
        <v>45727</v>
      </c>
      <c r="B166" s="28">
        <f t="shared" si="13"/>
        <v>500000</v>
      </c>
      <c r="C166" s="28">
        <f t="shared" si="11"/>
        <v>365</v>
      </c>
      <c r="D166" s="27">
        <f>VLOOKUP($A$3&amp;$E$3&amp;VLOOKUP($B$5,$V$3:$W$6,2)&amp;$E$2&amp;$E$1,Тарифи!F:P,HLOOKUP($B$4,Тарифи!$H$4:$P$6,2,0),0)</f>
        <v>0.16750000000000001</v>
      </c>
      <c r="E166" s="28">
        <f t="shared" si="14"/>
        <v>229.45205479452054</v>
      </c>
    </row>
    <row r="167" spans="1:5" x14ac:dyDescent="0.4">
      <c r="A167" s="1">
        <f t="shared" si="12"/>
        <v>45728</v>
      </c>
      <c r="B167" s="28">
        <f t="shared" si="13"/>
        <v>500000</v>
      </c>
      <c r="C167" s="28">
        <f t="shared" si="11"/>
        <v>365</v>
      </c>
      <c r="D167" s="27">
        <f>VLOOKUP($A$3&amp;$E$3&amp;VLOOKUP($B$5,$V$3:$W$6,2)&amp;$E$2&amp;$E$1,Тарифи!F:P,HLOOKUP($B$4,Тарифи!$H$4:$P$6,2,0),0)</f>
        <v>0.16750000000000001</v>
      </c>
      <c r="E167" s="28">
        <f t="shared" si="14"/>
        <v>229.45205479452054</v>
      </c>
    </row>
    <row r="168" spans="1:5" x14ac:dyDescent="0.4">
      <c r="A168" s="1">
        <f t="shared" si="12"/>
        <v>45729</v>
      </c>
      <c r="B168" s="28">
        <f t="shared" si="13"/>
        <v>500000</v>
      </c>
      <c r="C168" s="28">
        <f t="shared" si="11"/>
        <v>365</v>
      </c>
      <c r="D168" s="27">
        <f>VLOOKUP($A$3&amp;$E$3&amp;VLOOKUP($B$5,$V$3:$W$6,2)&amp;$E$2&amp;$E$1,Тарифи!F:P,HLOOKUP($B$4,Тарифи!$H$4:$P$6,2,0),0)</f>
        <v>0.16750000000000001</v>
      </c>
      <c r="E168" s="28">
        <f t="shared" si="14"/>
        <v>229.45205479452054</v>
      </c>
    </row>
    <row r="169" spans="1:5" x14ac:dyDescent="0.4">
      <c r="A169" s="1">
        <f t="shared" si="12"/>
        <v>45730</v>
      </c>
      <c r="B169" s="28">
        <f t="shared" si="13"/>
        <v>500000</v>
      </c>
      <c r="C169" s="28">
        <f t="shared" si="11"/>
        <v>365</v>
      </c>
      <c r="D169" s="27">
        <f>VLOOKUP($A$3&amp;$E$3&amp;VLOOKUP($B$5,$V$3:$W$6,2)&amp;$E$2&amp;$E$1,Тарифи!F:P,HLOOKUP($B$4,Тарифи!$H$4:$P$6,2,0),0)</f>
        <v>0.16750000000000001</v>
      </c>
      <c r="E169" s="28">
        <f t="shared" si="14"/>
        <v>229.45205479452054</v>
      </c>
    </row>
    <row r="170" spans="1:5" x14ac:dyDescent="0.4">
      <c r="A170" s="1">
        <f t="shared" si="12"/>
        <v>45731</v>
      </c>
      <c r="B170" s="28">
        <f t="shared" si="13"/>
        <v>500000</v>
      </c>
      <c r="C170" s="28">
        <f t="shared" si="11"/>
        <v>365</v>
      </c>
      <c r="D170" s="27">
        <f>VLOOKUP($A$3&amp;$E$3&amp;VLOOKUP($B$5,$V$3:$W$6,2)&amp;$E$2&amp;$E$1,Тарифи!F:P,HLOOKUP($B$4,Тарифи!$H$4:$P$6,2,0),0)</f>
        <v>0.16750000000000001</v>
      </c>
      <c r="E170" s="28">
        <f t="shared" si="14"/>
        <v>229.45205479452054</v>
      </c>
    </row>
    <row r="171" spans="1:5" x14ac:dyDescent="0.4">
      <c r="A171" s="1">
        <f t="shared" si="12"/>
        <v>45732</v>
      </c>
      <c r="B171" s="28">
        <f t="shared" si="13"/>
        <v>500000</v>
      </c>
      <c r="C171" s="28">
        <f t="shared" si="11"/>
        <v>365</v>
      </c>
      <c r="D171" s="27">
        <f>VLOOKUP($A$3&amp;$E$3&amp;VLOOKUP($B$5,$V$3:$W$6,2)&amp;$E$2&amp;$E$1,Тарифи!F:P,HLOOKUP($B$4,Тарифи!$H$4:$P$6,2,0),0)</f>
        <v>0.16750000000000001</v>
      </c>
      <c r="E171" s="28">
        <f t="shared" si="14"/>
        <v>229.45205479452054</v>
      </c>
    </row>
    <row r="172" spans="1:5" x14ac:dyDescent="0.4">
      <c r="A172" s="1">
        <f t="shared" si="12"/>
        <v>45733</v>
      </c>
      <c r="B172" s="28">
        <f t="shared" si="13"/>
        <v>500000</v>
      </c>
      <c r="C172" s="28">
        <f t="shared" si="11"/>
        <v>365</v>
      </c>
      <c r="D172" s="27">
        <f>VLOOKUP($A$3&amp;$E$3&amp;VLOOKUP($B$5,$V$3:$W$6,2)&amp;$E$2&amp;$E$1,Тарифи!F:P,HLOOKUP($B$4,Тарифи!$H$4:$P$6,2,0),0)</f>
        <v>0.16750000000000001</v>
      </c>
      <c r="E172" s="28">
        <f t="shared" si="14"/>
        <v>229.45205479452054</v>
      </c>
    </row>
    <row r="173" spans="1:5" x14ac:dyDescent="0.4">
      <c r="A173" s="1">
        <f t="shared" si="12"/>
        <v>45734</v>
      </c>
      <c r="B173" s="28">
        <f t="shared" si="13"/>
        <v>500000</v>
      </c>
      <c r="C173" s="28">
        <f t="shared" si="11"/>
        <v>365</v>
      </c>
      <c r="D173" s="27">
        <f>VLOOKUP($A$3&amp;$E$3&amp;VLOOKUP($B$5,$V$3:$W$6,2)&amp;$E$2&amp;$E$1,Тарифи!F:P,HLOOKUP($B$4,Тарифи!$H$4:$P$6,2,0),0)</f>
        <v>0.16750000000000001</v>
      </c>
      <c r="E173" s="28">
        <f t="shared" si="14"/>
        <v>229.45205479452054</v>
      </c>
    </row>
    <row r="174" spans="1:5" x14ac:dyDescent="0.4">
      <c r="A174" s="1">
        <f t="shared" si="12"/>
        <v>45735</v>
      </c>
      <c r="B174" s="28">
        <f t="shared" si="13"/>
        <v>500000</v>
      </c>
      <c r="C174" s="28">
        <f t="shared" si="11"/>
        <v>365</v>
      </c>
      <c r="D174" s="27">
        <f>VLOOKUP($A$3&amp;$E$3&amp;VLOOKUP($B$5,$V$3:$W$6,2)&amp;$E$2&amp;$E$1,Тарифи!F:P,HLOOKUP($B$4,Тарифи!$H$4:$P$6,2,0),0)</f>
        <v>0.16750000000000001</v>
      </c>
      <c r="E174" s="28">
        <f t="shared" si="14"/>
        <v>229.45205479452054</v>
      </c>
    </row>
    <row r="175" spans="1:5" x14ac:dyDescent="0.4">
      <c r="A175" s="1">
        <f t="shared" si="12"/>
        <v>45736</v>
      </c>
      <c r="B175" s="28">
        <f t="shared" si="13"/>
        <v>500000</v>
      </c>
      <c r="C175" s="28">
        <f t="shared" si="11"/>
        <v>365</v>
      </c>
      <c r="D175" s="27">
        <f>VLOOKUP($A$3&amp;$E$3&amp;VLOOKUP($B$5,$V$3:$W$6,2)&amp;$E$2&amp;$E$1,Тарифи!F:P,HLOOKUP($B$4,Тарифи!$H$4:$P$6,2,0),0)</f>
        <v>0.16750000000000001</v>
      </c>
      <c r="E175" s="28">
        <f t="shared" si="14"/>
        <v>229.45205479452054</v>
      </c>
    </row>
    <row r="176" spans="1:5" x14ac:dyDescent="0.4">
      <c r="A176" s="1">
        <f t="shared" si="12"/>
        <v>45737</v>
      </c>
      <c r="B176" s="28">
        <f t="shared" si="13"/>
        <v>500000</v>
      </c>
      <c r="C176" s="28">
        <f t="shared" si="11"/>
        <v>365</v>
      </c>
      <c r="D176" s="27">
        <f>VLOOKUP($A$3&amp;$E$3&amp;VLOOKUP($B$5,$V$3:$W$6,2)&amp;$E$2&amp;$E$1,Тарифи!F:P,HLOOKUP($B$4,Тарифи!$H$4:$P$6,2,0),0)</f>
        <v>0.16750000000000001</v>
      </c>
      <c r="E176" s="28">
        <f t="shared" si="14"/>
        <v>229.45205479452054</v>
      </c>
    </row>
    <row r="177" spans="1:5" x14ac:dyDescent="0.4">
      <c r="A177" s="1">
        <f t="shared" si="12"/>
        <v>45738</v>
      </c>
      <c r="B177" s="28">
        <f t="shared" si="13"/>
        <v>500000</v>
      </c>
      <c r="C177" s="28">
        <f t="shared" si="11"/>
        <v>365</v>
      </c>
      <c r="D177" s="27">
        <f>VLOOKUP($A$3&amp;$E$3&amp;VLOOKUP($B$5,$V$3:$W$6,2)&amp;$E$2&amp;$E$1,Тарифи!F:P,HLOOKUP($B$4,Тарифи!$H$4:$P$6,2,0),0)</f>
        <v>0.16750000000000001</v>
      </c>
      <c r="E177" s="28">
        <f t="shared" si="14"/>
        <v>229.45205479452054</v>
      </c>
    </row>
    <row r="178" spans="1:5" x14ac:dyDescent="0.4">
      <c r="A178" s="1">
        <f t="shared" si="12"/>
        <v>45739</v>
      </c>
      <c r="B178" s="28">
        <f t="shared" si="13"/>
        <v>500000</v>
      </c>
      <c r="C178" s="28">
        <f t="shared" si="11"/>
        <v>365</v>
      </c>
      <c r="D178" s="27">
        <f>VLOOKUP($A$3&amp;$E$3&amp;VLOOKUP($B$5,$V$3:$W$6,2)&amp;$E$2&amp;$E$1,Тарифи!F:P,HLOOKUP($B$4,Тарифи!$H$4:$P$6,2,0),0)</f>
        <v>0.16750000000000001</v>
      </c>
      <c r="E178" s="28">
        <f t="shared" si="14"/>
        <v>229.45205479452054</v>
      </c>
    </row>
    <row r="179" spans="1:5" x14ac:dyDescent="0.4">
      <c r="A179" s="1">
        <f t="shared" si="12"/>
        <v>45740</v>
      </c>
      <c r="B179" s="28">
        <f t="shared" si="13"/>
        <v>500000</v>
      </c>
      <c r="C179" s="28">
        <f t="shared" si="11"/>
        <v>365</v>
      </c>
      <c r="D179" s="27">
        <f>VLOOKUP($A$3&amp;$E$3&amp;VLOOKUP($B$5,$V$3:$W$6,2)&amp;$E$2&amp;$E$1,Тарифи!F:P,HLOOKUP($B$4,Тарифи!$H$4:$P$6,2,0),0)</f>
        <v>0.16750000000000001</v>
      </c>
      <c r="E179" s="28">
        <f t="shared" si="14"/>
        <v>229.45205479452054</v>
      </c>
    </row>
    <row r="180" spans="1:5" x14ac:dyDescent="0.4">
      <c r="A180" s="1">
        <f t="shared" si="12"/>
        <v>45741</v>
      </c>
      <c r="B180" s="28">
        <f t="shared" si="13"/>
        <v>500000</v>
      </c>
      <c r="C180" s="28">
        <f t="shared" si="11"/>
        <v>365</v>
      </c>
      <c r="D180" s="27">
        <f>VLOOKUP($A$3&amp;$E$3&amp;VLOOKUP($B$5,$V$3:$W$6,2)&amp;$E$2&amp;$E$1,Тарифи!F:P,HLOOKUP($B$4,Тарифи!$H$4:$P$6,2,0),0)</f>
        <v>0.16750000000000001</v>
      </c>
      <c r="E180" s="28">
        <f t="shared" si="14"/>
        <v>229.45205479452054</v>
      </c>
    </row>
    <row r="181" spans="1:5" x14ac:dyDescent="0.4">
      <c r="A181" s="1">
        <f t="shared" si="12"/>
        <v>45742</v>
      </c>
      <c r="B181" s="28">
        <f t="shared" si="13"/>
        <v>500000</v>
      </c>
      <c r="C181" s="28">
        <f t="shared" si="11"/>
        <v>365</v>
      </c>
      <c r="D181" s="27">
        <f>VLOOKUP($A$3&amp;$E$3&amp;VLOOKUP($B$5,$V$3:$W$6,2)&amp;$E$2&amp;$E$1,Тарифи!F:P,HLOOKUP($B$4,Тарифи!$H$4:$P$6,2,0),0)</f>
        <v>0.16750000000000001</v>
      </c>
      <c r="E181" s="28">
        <f t="shared" si="14"/>
        <v>229.45205479452054</v>
      </c>
    </row>
    <row r="182" spans="1:5" x14ac:dyDescent="0.4">
      <c r="A182" s="1">
        <f t="shared" si="12"/>
        <v>45743</v>
      </c>
      <c r="B182" s="28">
        <f t="shared" si="13"/>
        <v>500000</v>
      </c>
      <c r="C182" s="28">
        <f t="shared" si="11"/>
        <v>365</v>
      </c>
      <c r="D182" s="27">
        <f>VLOOKUP($A$3&amp;$E$3&amp;VLOOKUP($B$5,$V$3:$W$6,2)&amp;$E$2&amp;$E$1,Тарифи!F:P,HLOOKUP($B$4,Тарифи!$H$4:$P$6,2,0),0)</f>
        <v>0.16750000000000001</v>
      </c>
      <c r="E182" s="28">
        <f t="shared" si="14"/>
        <v>229.45205479452054</v>
      </c>
    </row>
    <row r="183" spans="1:5" x14ac:dyDescent="0.4">
      <c r="A183" s="1">
        <f t="shared" si="12"/>
        <v>45744</v>
      </c>
      <c r="B183" s="28">
        <f t="shared" si="13"/>
        <v>500000</v>
      </c>
      <c r="C183" s="28">
        <f t="shared" si="11"/>
        <v>365</v>
      </c>
      <c r="D183" s="27">
        <f>VLOOKUP($A$3&amp;$E$3&amp;VLOOKUP($B$5,$V$3:$W$6,2)&amp;$E$2&amp;$E$1,Тарифи!F:P,HLOOKUP($B$4,Тарифи!$H$4:$P$6,2,0),0)</f>
        <v>0.16750000000000001</v>
      </c>
      <c r="E183" s="28">
        <f t="shared" si="14"/>
        <v>229.45205479452054</v>
      </c>
    </row>
    <row r="184" spans="1:5" x14ac:dyDescent="0.4">
      <c r="A184" s="1">
        <f t="shared" si="12"/>
        <v>45745</v>
      </c>
      <c r="B184" s="28">
        <f t="shared" si="13"/>
        <v>500000</v>
      </c>
      <c r="C184" s="28">
        <f t="shared" si="11"/>
        <v>365</v>
      </c>
      <c r="D184" s="27">
        <f>VLOOKUP($A$3&amp;$E$3&amp;VLOOKUP($B$5,$V$3:$W$6,2)&amp;$E$2&amp;$E$1,Тарифи!F:P,HLOOKUP($B$4,Тарифи!$H$4:$P$6,2,0),0)</f>
        <v>0.16750000000000001</v>
      </c>
      <c r="E184" s="28">
        <f t="shared" si="14"/>
        <v>229.45205479452054</v>
      </c>
    </row>
    <row r="185" spans="1:5" x14ac:dyDescent="0.4">
      <c r="A185" s="1">
        <f t="shared" si="12"/>
        <v>45746</v>
      </c>
      <c r="B185" s="28">
        <f t="shared" si="13"/>
        <v>500000</v>
      </c>
      <c r="C185" s="28">
        <f t="shared" si="11"/>
        <v>365</v>
      </c>
      <c r="D185" s="27">
        <f>VLOOKUP($A$3&amp;$E$3&amp;VLOOKUP($B$5,$V$3:$W$6,2)&amp;$E$2&amp;$E$1,Тарифи!F:P,HLOOKUP($B$4,Тарифи!$H$4:$P$6,2,0),0)</f>
        <v>0.16750000000000001</v>
      </c>
      <c r="E185" s="28">
        <f t="shared" si="14"/>
        <v>229.45205479452054</v>
      </c>
    </row>
    <row r="186" spans="1:5" x14ac:dyDescent="0.4">
      <c r="A186" s="1">
        <f t="shared" si="12"/>
        <v>45747</v>
      </c>
      <c r="B186" s="28">
        <f t="shared" si="13"/>
        <v>500000</v>
      </c>
      <c r="C186" s="28">
        <f t="shared" si="11"/>
        <v>365</v>
      </c>
      <c r="D186" s="27">
        <f>VLOOKUP($A$3&amp;$E$3&amp;VLOOKUP($B$5,$V$3:$W$6,2)&amp;$E$2&amp;$E$1,Тарифи!F:P,HLOOKUP($B$4,Тарифи!$H$4:$P$6,2,0),0)</f>
        <v>0.16750000000000001</v>
      </c>
      <c r="E186" s="28">
        <f t="shared" si="14"/>
        <v>229.45205479452054</v>
      </c>
    </row>
    <row r="187" spans="1:5" x14ac:dyDescent="0.4">
      <c r="A187" s="1">
        <f t="shared" si="12"/>
        <v>45748</v>
      </c>
      <c r="B187" s="28">
        <f t="shared" si="13"/>
        <v>500000</v>
      </c>
      <c r="C187" s="28">
        <f t="shared" si="11"/>
        <v>365</v>
      </c>
      <c r="D187" s="27">
        <f>VLOOKUP($A$3&amp;$E$3&amp;VLOOKUP($B$5,$V$3:$W$6,2)&amp;$E$2&amp;$E$1,Тарифи!F:P,HLOOKUP($B$4,Тарифи!$H$4:$P$6,2,0),0)</f>
        <v>0.16750000000000001</v>
      </c>
      <c r="E187" s="28">
        <f t="shared" si="14"/>
        <v>229.45205479452054</v>
      </c>
    </row>
    <row r="188" spans="1:5" x14ac:dyDescent="0.4">
      <c r="A188" s="1">
        <f t="shared" si="12"/>
        <v>45749</v>
      </c>
      <c r="B188" s="28">
        <f t="shared" si="13"/>
        <v>500000</v>
      </c>
      <c r="C188" s="28">
        <f t="shared" si="11"/>
        <v>365</v>
      </c>
      <c r="D188" s="27">
        <f>VLOOKUP($A$3&amp;$E$3&amp;VLOOKUP($B$5,$V$3:$W$6,2)&amp;$E$2&amp;$E$1,Тарифи!F:P,HLOOKUP($B$4,Тарифи!$H$4:$P$6,2,0),0)</f>
        <v>0.16750000000000001</v>
      </c>
      <c r="E188" s="28">
        <f t="shared" si="14"/>
        <v>229.45205479452054</v>
      </c>
    </row>
    <row r="189" spans="1:5" x14ac:dyDescent="0.4">
      <c r="A189" s="1">
        <f t="shared" si="12"/>
        <v>45750</v>
      </c>
      <c r="B189" s="28">
        <f t="shared" si="13"/>
        <v>500000</v>
      </c>
      <c r="C189" s="28">
        <f t="shared" si="11"/>
        <v>365</v>
      </c>
      <c r="D189" s="27">
        <f>VLOOKUP($A$3&amp;$E$3&amp;VLOOKUP($B$5,$V$3:$W$6,2)&amp;$E$2&amp;$E$1,Тарифи!F:P,HLOOKUP($B$4,Тарифи!$H$4:$P$6,2,0),0)</f>
        <v>0.16750000000000001</v>
      </c>
      <c r="E189" s="28">
        <f t="shared" si="14"/>
        <v>229.45205479452054</v>
      </c>
    </row>
    <row r="190" spans="1:5" x14ac:dyDescent="0.4">
      <c r="A190" s="1">
        <f t="shared" si="12"/>
        <v>45751</v>
      </c>
      <c r="B190" s="28">
        <f t="shared" si="13"/>
        <v>500000</v>
      </c>
      <c r="C190" s="28">
        <f t="shared" si="11"/>
        <v>365</v>
      </c>
      <c r="D190" s="27">
        <f>VLOOKUP($A$3&amp;$E$3&amp;VLOOKUP($B$5,$V$3:$W$6,2)&amp;$E$2&amp;$E$1,Тарифи!F:P,HLOOKUP($B$4,Тарифи!$H$4:$P$6,2,0),0)</f>
        <v>0.16750000000000001</v>
      </c>
      <c r="E190" s="28">
        <f t="shared" si="14"/>
        <v>229.45205479452054</v>
      </c>
    </row>
    <row r="191" spans="1:5" x14ac:dyDescent="0.4">
      <c r="A191" s="1">
        <f t="shared" si="12"/>
        <v>45752</v>
      </c>
      <c r="B191" s="28">
        <f t="shared" si="13"/>
        <v>500000</v>
      </c>
      <c r="C191" s="28">
        <f t="shared" si="11"/>
        <v>365</v>
      </c>
      <c r="D191" s="27">
        <f>VLOOKUP($A$3&amp;$E$3&amp;VLOOKUP($B$5,$V$3:$W$6,2)&amp;$E$2&amp;$E$1,Тарифи!F:P,HLOOKUP($B$4,Тарифи!$H$4:$P$6,2,0),0)</f>
        <v>0.16750000000000001</v>
      </c>
      <c r="E191" s="28">
        <f t="shared" si="14"/>
        <v>229.45205479452054</v>
      </c>
    </row>
    <row r="192" spans="1:5" x14ac:dyDescent="0.4">
      <c r="A192" s="1">
        <f t="shared" si="12"/>
        <v>45753</v>
      </c>
      <c r="B192" s="28">
        <f t="shared" si="13"/>
        <v>500000</v>
      </c>
      <c r="C192" s="28">
        <f t="shared" si="11"/>
        <v>365</v>
      </c>
      <c r="D192" s="27">
        <f>VLOOKUP($A$3&amp;$E$3&amp;VLOOKUP($B$5,$V$3:$W$6,2)&amp;$E$2&amp;$E$1,Тарифи!F:P,HLOOKUP($B$4,Тарифи!$H$4:$P$6,2,0),0)</f>
        <v>0.16750000000000001</v>
      </c>
      <c r="E192" s="28">
        <f t="shared" si="14"/>
        <v>229.45205479452054</v>
      </c>
    </row>
    <row r="193" spans="1:5" x14ac:dyDescent="0.4">
      <c r="A193" s="1">
        <f t="shared" si="12"/>
        <v>45754</v>
      </c>
      <c r="B193" s="28">
        <f t="shared" si="13"/>
        <v>500000</v>
      </c>
      <c r="C193" s="28">
        <f t="shared" si="11"/>
        <v>365</v>
      </c>
      <c r="D193" s="27">
        <f>VLOOKUP($A$3&amp;$E$3&amp;VLOOKUP($B$5,$V$3:$W$6,2)&amp;$E$2&amp;$E$1,Тарифи!F:P,HLOOKUP($B$4,Тарифи!$H$4:$P$6,2,0),0)</f>
        <v>0.16750000000000001</v>
      </c>
      <c r="E193" s="28">
        <f t="shared" si="14"/>
        <v>229.45205479452054</v>
      </c>
    </row>
    <row r="194" spans="1:5" x14ac:dyDescent="0.4">
      <c r="A194" s="1">
        <f t="shared" si="12"/>
        <v>45755</v>
      </c>
      <c r="B194" s="28">
        <f t="shared" si="13"/>
        <v>500000</v>
      </c>
      <c r="C194" s="28">
        <f t="shared" si="11"/>
        <v>365</v>
      </c>
      <c r="D194" s="27">
        <f>VLOOKUP($A$3&amp;$E$3&amp;VLOOKUP($B$5,$V$3:$W$6,2)&amp;$E$2&amp;$E$1,Тарифи!F:P,HLOOKUP($B$4,Тарифи!$H$4:$P$6,2,0),0)</f>
        <v>0.16750000000000001</v>
      </c>
      <c r="E194" s="28">
        <f t="shared" si="14"/>
        <v>229.45205479452054</v>
      </c>
    </row>
    <row r="195" spans="1:5" x14ac:dyDescent="0.4">
      <c r="A195" s="1">
        <f t="shared" si="12"/>
        <v>45756</v>
      </c>
      <c r="B195" s="28">
        <f t="shared" si="13"/>
        <v>500000</v>
      </c>
      <c r="C195" s="28">
        <f t="shared" si="11"/>
        <v>365</v>
      </c>
      <c r="D195" s="27">
        <f>VLOOKUP($A$3&amp;$E$3&amp;VLOOKUP($B$5,$V$3:$W$6,2)&amp;$E$2&amp;$E$1,Тарифи!F:P,HLOOKUP($B$4,Тарифи!$H$4:$P$6,2,0),0)</f>
        <v>0.16750000000000001</v>
      </c>
      <c r="E195" s="28">
        <f t="shared" si="14"/>
        <v>229.45205479452054</v>
      </c>
    </row>
    <row r="196" spans="1:5" x14ac:dyDescent="0.4">
      <c r="A196" s="1">
        <f t="shared" si="12"/>
        <v>45757</v>
      </c>
      <c r="B196" s="28">
        <f t="shared" si="13"/>
        <v>500000</v>
      </c>
      <c r="C196" s="28">
        <f t="shared" si="11"/>
        <v>365</v>
      </c>
      <c r="D196" s="27">
        <f>VLOOKUP($A$3&amp;$E$3&amp;VLOOKUP($B$5,$V$3:$W$6,2)&amp;$E$2&amp;$E$1,Тарифи!F:P,HLOOKUP($B$4,Тарифи!$H$4:$P$6,2,0),0)</f>
        <v>0.16750000000000001</v>
      </c>
      <c r="E196" s="28">
        <f t="shared" si="14"/>
        <v>229.45205479452054</v>
      </c>
    </row>
    <row r="197" spans="1:5" x14ac:dyDescent="0.4">
      <c r="A197" s="1">
        <f t="shared" si="12"/>
        <v>45758</v>
      </c>
      <c r="B197" s="28">
        <f t="shared" si="13"/>
        <v>500000</v>
      </c>
      <c r="C197" s="28">
        <f t="shared" si="11"/>
        <v>365</v>
      </c>
      <c r="D197" s="27">
        <f>VLOOKUP($A$3&amp;$E$3&amp;VLOOKUP($B$5,$V$3:$W$6,2)&amp;$E$2&amp;$E$1,Тарифи!F:P,HLOOKUP($B$4,Тарифи!$H$4:$P$6,2,0),0)</f>
        <v>0.16750000000000001</v>
      </c>
      <c r="E197" s="28">
        <f t="shared" si="14"/>
        <v>229.45205479452054</v>
      </c>
    </row>
    <row r="198" spans="1:5" x14ac:dyDescent="0.4">
      <c r="A198" s="1">
        <f t="shared" si="12"/>
        <v>45759</v>
      </c>
      <c r="B198" s="28">
        <f t="shared" si="13"/>
        <v>500000</v>
      </c>
      <c r="C198" s="28">
        <f t="shared" ref="C198:C261" si="15">IFERROR(VLOOKUP(YEAR(A198),$P$3:$Q$11,2,0),365)</f>
        <v>365</v>
      </c>
      <c r="D198" s="27">
        <f>VLOOKUP($A$3&amp;$E$3&amp;VLOOKUP($B$5,$V$3:$W$6,2)&amp;$E$2&amp;$E$1,Тарифи!F:P,HLOOKUP($B$4,Тарифи!$H$4:$P$6,2,0),0)</f>
        <v>0.16750000000000001</v>
      </c>
      <c r="E198" s="28">
        <f t="shared" si="14"/>
        <v>229.45205479452054</v>
      </c>
    </row>
    <row r="199" spans="1:5" x14ac:dyDescent="0.4">
      <c r="A199" s="1">
        <f t="shared" ref="A199:A262" si="16">A198+1</f>
        <v>45760</v>
      </c>
      <c r="B199" s="28">
        <f t="shared" ref="B199:B262" si="17">IF(A199&gt;=$G$4,0,B198)</f>
        <v>500000</v>
      </c>
      <c r="C199" s="28">
        <f t="shared" si="15"/>
        <v>365</v>
      </c>
      <c r="D199" s="27">
        <f>VLOOKUP($A$3&amp;$E$3&amp;VLOOKUP($B$5,$V$3:$W$6,2)&amp;$E$2&amp;$E$1,Тарифи!F:P,HLOOKUP($B$4,Тарифи!$H$4:$P$6,2,0),0)</f>
        <v>0.16750000000000001</v>
      </c>
      <c r="E199" s="28">
        <f t="shared" ref="E199:E262" si="18">B199*D199/C199</f>
        <v>229.45205479452054</v>
      </c>
    </row>
    <row r="200" spans="1:5" x14ac:dyDescent="0.4">
      <c r="A200" s="1">
        <f t="shared" si="16"/>
        <v>45761</v>
      </c>
      <c r="B200" s="28">
        <f t="shared" si="17"/>
        <v>500000</v>
      </c>
      <c r="C200" s="28">
        <f t="shared" si="15"/>
        <v>365</v>
      </c>
      <c r="D200" s="27">
        <f>VLOOKUP($A$3&amp;$E$3&amp;VLOOKUP($B$5,$V$3:$W$6,2)&amp;$E$2&amp;$E$1,Тарифи!F:P,HLOOKUP($B$4,Тарифи!$H$4:$P$6,2,0),0)</f>
        <v>0.16750000000000001</v>
      </c>
      <c r="E200" s="28">
        <f t="shared" si="18"/>
        <v>229.45205479452054</v>
      </c>
    </row>
    <row r="201" spans="1:5" x14ac:dyDescent="0.4">
      <c r="A201" s="1">
        <f t="shared" si="16"/>
        <v>45762</v>
      </c>
      <c r="B201" s="28">
        <f t="shared" si="17"/>
        <v>500000</v>
      </c>
      <c r="C201" s="28">
        <f t="shared" si="15"/>
        <v>365</v>
      </c>
      <c r="D201" s="27">
        <f>VLOOKUP($A$3&amp;$E$3&amp;VLOOKUP($B$5,$V$3:$W$6,2)&amp;$E$2&amp;$E$1,Тарифи!F:P,HLOOKUP($B$4,Тарифи!$H$4:$P$6,2,0),0)</f>
        <v>0.16750000000000001</v>
      </c>
      <c r="E201" s="28">
        <f t="shared" si="18"/>
        <v>229.45205479452054</v>
      </c>
    </row>
    <row r="202" spans="1:5" x14ac:dyDescent="0.4">
      <c r="A202" s="1">
        <f t="shared" si="16"/>
        <v>45763</v>
      </c>
      <c r="B202" s="28">
        <f t="shared" si="17"/>
        <v>500000</v>
      </c>
      <c r="C202" s="28">
        <f t="shared" si="15"/>
        <v>365</v>
      </c>
      <c r="D202" s="27">
        <f>VLOOKUP($A$3&amp;$E$3&amp;VLOOKUP($B$5,$V$3:$W$6,2)&amp;$E$2&amp;$E$1,Тарифи!F:P,HLOOKUP($B$4,Тарифи!$H$4:$P$6,2,0),0)</f>
        <v>0.16750000000000001</v>
      </c>
      <c r="E202" s="28">
        <f t="shared" si="18"/>
        <v>229.45205479452054</v>
      </c>
    </row>
    <row r="203" spans="1:5" x14ac:dyDescent="0.4">
      <c r="A203" s="1">
        <f t="shared" si="16"/>
        <v>45764</v>
      </c>
      <c r="B203" s="28">
        <f t="shared" si="17"/>
        <v>500000</v>
      </c>
      <c r="C203" s="28">
        <f t="shared" si="15"/>
        <v>365</v>
      </c>
      <c r="D203" s="27">
        <f>VLOOKUP($A$3&amp;$E$3&amp;VLOOKUP($B$5,$V$3:$W$6,2)&amp;$E$2&amp;$E$1,Тарифи!F:P,HLOOKUP($B$4,Тарифи!$H$4:$P$6,2,0),0)</f>
        <v>0.16750000000000001</v>
      </c>
      <c r="E203" s="28">
        <f t="shared" si="18"/>
        <v>229.45205479452054</v>
      </c>
    </row>
    <row r="204" spans="1:5" x14ac:dyDescent="0.4">
      <c r="A204" s="1">
        <f t="shared" si="16"/>
        <v>45765</v>
      </c>
      <c r="B204" s="28">
        <f t="shared" si="17"/>
        <v>500000</v>
      </c>
      <c r="C204" s="28">
        <f t="shared" si="15"/>
        <v>365</v>
      </c>
      <c r="D204" s="27">
        <f>VLOOKUP($A$3&amp;$E$3&amp;VLOOKUP($B$5,$V$3:$W$6,2)&amp;$E$2&amp;$E$1,Тарифи!F:P,HLOOKUP($B$4,Тарифи!$H$4:$P$6,2,0),0)</f>
        <v>0.16750000000000001</v>
      </c>
      <c r="E204" s="28">
        <f t="shared" si="18"/>
        <v>229.45205479452054</v>
      </c>
    </row>
    <row r="205" spans="1:5" x14ac:dyDescent="0.4">
      <c r="A205" s="1">
        <f t="shared" si="16"/>
        <v>45766</v>
      </c>
      <c r="B205" s="28">
        <f t="shared" si="17"/>
        <v>500000</v>
      </c>
      <c r="C205" s="28">
        <f t="shared" si="15"/>
        <v>365</v>
      </c>
      <c r="D205" s="27">
        <f>VLOOKUP($A$3&amp;$E$3&amp;VLOOKUP($B$5,$V$3:$W$6,2)&amp;$E$2&amp;$E$1,Тарифи!F:P,HLOOKUP($B$4,Тарифи!$H$4:$P$6,2,0),0)</f>
        <v>0.16750000000000001</v>
      </c>
      <c r="E205" s="28">
        <f t="shared" si="18"/>
        <v>229.45205479452054</v>
      </c>
    </row>
    <row r="206" spans="1:5" x14ac:dyDescent="0.4">
      <c r="A206" s="1">
        <f t="shared" si="16"/>
        <v>45767</v>
      </c>
      <c r="B206" s="28">
        <f t="shared" si="17"/>
        <v>500000</v>
      </c>
      <c r="C206" s="28">
        <f t="shared" si="15"/>
        <v>365</v>
      </c>
      <c r="D206" s="27">
        <f>VLOOKUP($A$3&amp;$E$3&amp;VLOOKUP($B$5,$V$3:$W$6,2)&amp;$E$2&amp;$E$1,Тарифи!F:P,HLOOKUP($B$4,Тарифи!$H$4:$P$6,2,0),0)</f>
        <v>0.16750000000000001</v>
      </c>
      <c r="E206" s="28">
        <f t="shared" si="18"/>
        <v>229.45205479452054</v>
      </c>
    </row>
    <row r="207" spans="1:5" x14ac:dyDescent="0.4">
      <c r="A207" s="1">
        <f t="shared" si="16"/>
        <v>45768</v>
      </c>
      <c r="B207" s="28">
        <f t="shared" si="17"/>
        <v>500000</v>
      </c>
      <c r="C207" s="28">
        <f t="shared" si="15"/>
        <v>365</v>
      </c>
      <c r="D207" s="27">
        <f>VLOOKUP($A$3&amp;$E$3&amp;VLOOKUP($B$5,$V$3:$W$6,2)&amp;$E$2&amp;$E$1,Тарифи!F:P,HLOOKUP($B$4,Тарифи!$H$4:$P$6,2,0),0)</f>
        <v>0.16750000000000001</v>
      </c>
      <c r="E207" s="28">
        <f t="shared" si="18"/>
        <v>229.45205479452054</v>
      </c>
    </row>
    <row r="208" spans="1:5" x14ac:dyDescent="0.4">
      <c r="A208" s="1">
        <f t="shared" si="16"/>
        <v>45769</v>
      </c>
      <c r="B208" s="28">
        <f t="shared" si="17"/>
        <v>500000</v>
      </c>
      <c r="C208" s="28">
        <f t="shared" si="15"/>
        <v>365</v>
      </c>
      <c r="D208" s="27">
        <f>VLOOKUP($A$3&amp;$E$3&amp;VLOOKUP($B$5,$V$3:$W$6,2)&amp;$E$2&amp;$E$1,Тарифи!F:P,HLOOKUP($B$4,Тарифи!$H$4:$P$6,2,0),0)</f>
        <v>0.16750000000000001</v>
      </c>
      <c r="E208" s="28">
        <f t="shared" si="18"/>
        <v>229.45205479452054</v>
      </c>
    </row>
    <row r="209" spans="1:5" x14ac:dyDescent="0.4">
      <c r="A209" s="1">
        <f t="shared" si="16"/>
        <v>45770</v>
      </c>
      <c r="B209" s="28">
        <f t="shared" si="17"/>
        <v>500000</v>
      </c>
      <c r="C209" s="28">
        <f t="shared" si="15"/>
        <v>365</v>
      </c>
      <c r="D209" s="27">
        <f>VLOOKUP($A$3&amp;$E$3&amp;VLOOKUP($B$5,$V$3:$W$6,2)&amp;$E$2&amp;$E$1,Тарифи!F:P,HLOOKUP($B$4,Тарифи!$H$4:$P$6,2,0),0)</f>
        <v>0.16750000000000001</v>
      </c>
      <c r="E209" s="28">
        <f t="shared" si="18"/>
        <v>229.45205479452054</v>
      </c>
    </row>
    <row r="210" spans="1:5" x14ac:dyDescent="0.4">
      <c r="A210" s="1">
        <f t="shared" si="16"/>
        <v>45771</v>
      </c>
      <c r="B210" s="28">
        <f t="shared" si="17"/>
        <v>500000</v>
      </c>
      <c r="C210" s="28">
        <f t="shared" si="15"/>
        <v>365</v>
      </c>
      <c r="D210" s="27">
        <f>VLOOKUP($A$3&amp;$E$3&amp;VLOOKUP($B$5,$V$3:$W$6,2)&amp;$E$2&amp;$E$1,Тарифи!F:P,HLOOKUP($B$4,Тарифи!$H$4:$P$6,2,0),0)</f>
        <v>0.16750000000000001</v>
      </c>
      <c r="E210" s="28">
        <f t="shared" si="18"/>
        <v>229.45205479452054</v>
      </c>
    </row>
    <row r="211" spans="1:5" x14ac:dyDescent="0.4">
      <c r="A211" s="1">
        <f t="shared" si="16"/>
        <v>45772</v>
      </c>
      <c r="B211" s="28">
        <f t="shared" si="17"/>
        <v>500000</v>
      </c>
      <c r="C211" s="28">
        <f t="shared" si="15"/>
        <v>365</v>
      </c>
      <c r="D211" s="27">
        <f>VLOOKUP($A$3&amp;$E$3&amp;VLOOKUP($B$5,$V$3:$W$6,2)&amp;$E$2&amp;$E$1,Тарифи!F:P,HLOOKUP($B$4,Тарифи!$H$4:$P$6,2,0),0)</f>
        <v>0.16750000000000001</v>
      </c>
      <c r="E211" s="28">
        <f t="shared" si="18"/>
        <v>229.45205479452054</v>
      </c>
    </row>
    <row r="212" spans="1:5" x14ac:dyDescent="0.4">
      <c r="A212" s="1">
        <f t="shared" si="16"/>
        <v>45773</v>
      </c>
      <c r="B212" s="28">
        <f t="shared" si="17"/>
        <v>500000</v>
      </c>
      <c r="C212" s="28">
        <f t="shared" si="15"/>
        <v>365</v>
      </c>
      <c r="D212" s="27">
        <f>VLOOKUP($A$3&amp;$E$3&amp;VLOOKUP($B$5,$V$3:$W$6,2)&amp;$E$2&amp;$E$1,Тарифи!F:P,HLOOKUP($B$4,Тарифи!$H$4:$P$6,2,0),0)</f>
        <v>0.16750000000000001</v>
      </c>
      <c r="E212" s="28">
        <f t="shared" si="18"/>
        <v>229.45205479452054</v>
      </c>
    </row>
    <row r="213" spans="1:5" x14ac:dyDescent="0.4">
      <c r="A213" s="1">
        <f t="shared" si="16"/>
        <v>45774</v>
      </c>
      <c r="B213" s="28">
        <f t="shared" si="17"/>
        <v>500000</v>
      </c>
      <c r="C213" s="28">
        <f t="shared" si="15"/>
        <v>365</v>
      </c>
      <c r="D213" s="27">
        <f>VLOOKUP($A$3&amp;$E$3&amp;VLOOKUP($B$5,$V$3:$W$6,2)&amp;$E$2&amp;$E$1,Тарифи!F:P,HLOOKUP($B$4,Тарифи!$H$4:$P$6,2,0),0)</f>
        <v>0.16750000000000001</v>
      </c>
      <c r="E213" s="28">
        <f t="shared" si="18"/>
        <v>229.45205479452054</v>
      </c>
    </row>
    <row r="214" spans="1:5" x14ac:dyDescent="0.4">
      <c r="A214" s="1">
        <f t="shared" si="16"/>
        <v>45775</v>
      </c>
      <c r="B214" s="28">
        <f t="shared" si="17"/>
        <v>500000</v>
      </c>
      <c r="C214" s="28">
        <f t="shared" si="15"/>
        <v>365</v>
      </c>
      <c r="D214" s="27">
        <f>VLOOKUP($A$3&amp;$E$3&amp;VLOOKUP($B$5,$V$3:$W$6,2)&amp;$E$2&amp;$E$1,Тарифи!F:P,HLOOKUP($B$4,Тарифи!$H$4:$P$6,2,0),0)</f>
        <v>0.16750000000000001</v>
      </c>
      <c r="E214" s="28">
        <f t="shared" si="18"/>
        <v>229.45205479452054</v>
      </c>
    </row>
    <row r="215" spans="1:5" x14ac:dyDescent="0.4">
      <c r="A215" s="1">
        <f t="shared" si="16"/>
        <v>45776</v>
      </c>
      <c r="B215" s="28">
        <f t="shared" si="17"/>
        <v>500000</v>
      </c>
      <c r="C215" s="28">
        <f t="shared" si="15"/>
        <v>365</v>
      </c>
      <c r="D215" s="27">
        <f>VLOOKUP($A$3&amp;$E$3&amp;VLOOKUP($B$5,$V$3:$W$6,2)&amp;$E$2&amp;$E$1,Тарифи!F:P,HLOOKUP($B$4,Тарифи!$H$4:$P$6,2,0),0)</f>
        <v>0.16750000000000001</v>
      </c>
      <c r="E215" s="28">
        <f t="shared" si="18"/>
        <v>229.45205479452054</v>
      </c>
    </row>
    <row r="216" spans="1:5" x14ac:dyDescent="0.4">
      <c r="A216" s="1">
        <f t="shared" si="16"/>
        <v>45777</v>
      </c>
      <c r="B216" s="28">
        <f t="shared" si="17"/>
        <v>500000</v>
      </c>
      <c r="C216" s="28">
        <f t="shared" si="15"/>
        <v>365</v>
      </c>
      <c r="D216" s="27">
        <f>VLOOKUP($A$3&amp;$E$3&amp;VLOOKUP($B$5,$V$3:$W$6,2)&amp;$E$2&amp;$E$1,Тарифи!F:P,HLOOKUP($B$4,Тарифи!$H$4:$P$6,2,0),0)</f>
        <v>0.16750000000000001</v>
      </c>
      <c r="E216" s="28">
        <f t="shared" si="18"/>
        <v>229.45205479452054</v>
      </c>
    </row>
    <row r="217" spans="1:5" x14ac:dyDescent="0.4">
      <c r="A217" s="1">
        <f t="shared" si="16"/>
        <v>45778</v>
      </c>
      <c r="B217" s="28">
        <f t="shared" si="17"/>
        <v>500000</v>
      </c>
      <c r="C217" s="28">
        <f t="shared" si="15"/>
        <v>365</v>
      </c>
      <c r="D217" s="27">
        <f>VLOOKUP($A$3&amp;$E$3&amp;VLOOKUP($B$5,$V$3:$W$6,2)&amp;$E$2&amp;$E$1,Тарифи!F:P,HLOOKUP($B$4,Тарифи!$H$4:$P$6,2,0),0)</f>
        <v>0.16750000000000001</v>
      </c>
      <c r="E217" s="28">
        <f t="shared" si="18"/>
        <v>229.45205479452054</v>
      </c>
    </row>
    <row r="218" spans="1:5" x14ac:dyDescent="0.4">
      <c r="A218" s="1">
        <f t="shared" si="16"/>
        <v>45779</v>
      </c>
      <c r="B218" s="28">
        <f t="shared" si="17"/>
        <v>500000</v>
      </c>
      <c r="C218" s="28">
        <f t="shared" si="15"/>
        <v>365</v>
      </c>
      <c r="D218" s="27">
        <f>VLOOKUP($A$3&amp;$E$3&amp;VLOOKUP($B$5,$V$3:$W$6,2)&amp;$E$2&amp;$E$1,Тарифи!F:P,HLOOKUP($B$4,Тарифи!$H$4:$P$6,2,0),0)</f>
        <v>0.16750000000000001</v>
      </c>
      <c r="E218" s="28">
        <f t="shared" si="18"/>
        <v>229.45205479452054</v>
      </c>
    </row>
    <row r="219" spans="1:5" x14ac:dyDescent="0.4">
      <c r="A219" s="1">
        <f t="shared" si="16"/>
        <v>45780</v>
      </c>
      <c r="B219" s="28">
        <f t="shared" si="17"/>
        <v>500000</v>
      </c>
      <c r="C219" s="28">
        <f t="shared" si="15"/>
        <v>365</v>
      </c>
      <c r="D219" s="27">
        <f>VLOOKUP($A$3&amp;$E$3&amp;VLOOKUP($B$5,$V$3:$W$6,2)&amp;$E$2&amp;$E$1,Тарифи!F:P,HLOOKUP($B$4,Тарифи!$H$4:$P$6,2,0),0)</f>
        <v>0.16750000000000001</v>
      </c>
      <c r="E219" s="28">
        <f t="shared" si="18"/>
        <v>229.45205479452054</v>
      </c>
    </row>
    <row r="220" spans="1:5" x14ac:dyDescent="0.4">
      <c r="A220" s="1">
        <f t="shared" si="16"/>
        <v>45781</v>
      </c>
      <c r="B220" s="28">
        <f t="shared" si="17"/>
        <v>500000</v>
      </c>
      <c r="C220" s="28">
        <f t="shared" si="15"/>
        <v>365</v>
      </c>
      <c r="D220" s="27">
        <f>VLOOKUP($A$3&amp;$E$3&amp;VLOOKUP($B$5,$V$3:$W$6,2)&amp;$E$2&amp;$E$1,Тарифи!F:P,HLOOKUP($B$4,Тарифи!$H$4:$P$6,2,0),0)</f>
        <v>0.16750000000000001</v>
      </c>
      <c r="E220" s="28">
        <f t="shared" si="18"/>
        <v>229.45205479452054</v>
      </c>
    </row>
    <row r="221" spans="1:5" x14ac:dyDescent="0.4">
      <c r="A221" s="1">
        <f t="shared" si="16"/>
        <v>45782</v>
      </c>
      <c r="B221" s="28">
        <f t="shared" si="17"/>
        <v>500000</v>
      </c>
      <c r="C221" s="28">
        <f t="shared" si="15"/>
        <v>365</v>
      </c>
      <c r="D221" s="27">
        <f>VLOOKUP($A$3&amp;$E$3&amp;VLOOKUP($B$5,$V$3:$W$6,2)&amp;$E$2&amp;$E$1,Тарифи!F:P,HLOOKUP($B$4,Тарифи!$H$4:$P$6,2,0),0)</f>
        <v>0.16750000000000001</v>
      </c>
      <c r="E221" s="28">
        <f t="shared" si="18"/>
        <v>229.45205479452054</v>
      </c>
    </row>
    <row r="222" spans="1:5" x14ac:dyDescent="0.4">
      <c r="A222" s="1">
        <f t="shared" si="16"/>
        <v>45783</v>
      </c>
      <c r="B222" s="28">
        <f t="shared" si="17"/>
        <v>500000</v>
      </c>
      <c r="C222" s="28">
        <f t="shared" si="15"/>
        <v>365</v>
      </c>
      <c r="D222" s="27">
        <f>VLOOKUP($A$3&amp;$E$3&amp;VLOOKUP($B$5,$V$3:$W$6,2)&amp;$E$2&amp;$E$1,Тарифи!F:P,HLOOKUP($B$4,Тарифи!$H$4:$P$6,2,0),0)</f>
        <v>0.16750000000000001</v>
      </c>
      <c r="E222" s="28">
        <f t="shared" si="18"/>
        <v>229.45205479452054</v>
      </c>
    </row>
    <row r="223" spans="1:5" x14ac:dyDescent="0.4">
      <c r="A223" s="1">
        <f t="shared" si="16"/>
        <v>45784</v>
      </c>
      <c r="B223" s="28">
        <f t="shared" si="17"/>
        <v>500000</v>
      </c>
      <c r="C223" s="28">
        <f t="shared" si="15"/>
        <v>365</v>
      </c>
      <c r="D223" s="27">
        <f>VLOOKUP($A$3&amp;$E$3&amp;VLOOKUP($B$5,$V$3:$W$6,2)&amp;$E$2&amp;$E$1,Тарифи!F:P,HLOOKUP($B$4,Тарифи!$H$4:$P$6,2,0),0)</f>
        <v>0.16750000000000001</v>
      </c>
      <c r="E223" s="28">
        <f t="shared" si="18"/>
        <v>229.45205479452054</v>
      </c>
    </row>
    <row r="224" spans="1:5" x14ac:dyDescent="0.4">
      <c r="A224" s="1">
        <f t="shared" si="16"/>
        <v>45785</v>
      </c>
      <c r="B224" s="28">
        <f t="shared" si="17"/>
        <v>500000</v>
      </c>
      <c r="C224" s="28">
        <f t="shared" si="15"/>
        <v>365</v>
      </c>
      <c r="D224" s="27">
        <f>VLOOKUP($A$3&amp;$E$3&amp;VLOOKUP($B$5,$V$3:$W$6,2)&amp;$E$2&amp;$E$1,Тарифи!F:P,HLOOKUP($B$4,Тарифи!$H$4:$P$6,2,0),0)</f>
        <v>0.16750000000000001</v>
      </c>
      <c r="E224" s="28">
        <f t="shared" si="18"/>
        <v>229.45205479452054</v>
      </c>
    </row>
    <row r="225" spans="1:5" x14ac:dyDescent="0.4">
      <c r="A225" s="1">
        <f t="shared" si="16"/>
        <v>45786</v>
      </c>
      <c r="B225" s="28">
        <f t="shared" si="17"/>
        <v>500000</v>
      </c>
      <c r="C225" s="28">
        <f t="shared" si="15"/>
        <v>365</v>
      </c>
      <c r="D225" s="27">
        <f>VLOOKUP($A$3&amp;$E$3&amp;VLOOKUP($B$5,$V$3:$W$6,2)&amp;$E$2&amp;$E$1,Тарифи!F:P,HLOOKUP($B$4,Тарифи!$H$4:$P$6,2,0),0)</f>
        <v>0.16750000000000001</v>
      </c>
      <c r="E225" s="28">
        <f t="shared" si="18"/>
        <v>229.45205479452054</v>
      </c>
    </row>
    <row r="226" spans="1:5" x14ac:dyDescent="0.4">
      <c r="A226" s="1">
        <f t="shared" si="16"/>
        <v>45787</v>
      </c>
      <c r="B226" s="28">
        <f t="shared" si="17"/>
        <v>500000</v>
      </c>
      <c r="C226" s="28">
        <f t="shared" si="15"/>
        <v>365</v>
      </c>
      <c r="D226" s="27">
        <f>VLOOKUP($A$3&amp;$E$3&amp;VLOOKUP($B$5,$V$3:$W$6,2)&amp;$E$2&amp;$E$1,Тарифи!F:P,HLOOKUP($B$4,Тарифи!$H$4:$P$6,2,0),0)</f>
        <v>0.16750000000000001</v>
      </c>
      <c r="E226" s="28">
        <f t="shared" si="18"/>
        <v>229.45205479452054</v>
      </c>
    </row>
    <row r="227" spans="1:5" x14ac:dyDescent="0.4">
      <c r="A227" s="1">
        <f t="shared" si="16"/>
        <v>45788</v>
      </c>
      <c r="B227" s="28">
        <f t="shared" si="17"/>
        <v>500000</v>
      </c>
      <c r="C227" s="28">
        <f t="shared" si="15"/>
        <v>365</v>
      </c>
      <c r="D227" s="27">
        <f>VLOOKUP($A$3&amp;$E$3&amp;VLOOKUP($B$5,$V$3:$W$6,2)&amp;$E$2&amp;$E$1,Тарифи!F:P,HLOOKUP($B$4,Тарифи!$H$4:$P$6,2,0),0)</f>
        <v>0.16750000000000001</v>
      </c>
      <c r="E227" s="28">
        <f t="shared" si="18"/>
        <v>229.45205479452054</v>
      </c>
    </row>
    <row r="228" spans="1:5" x14ac:dyDescent="0.4">
      <c r="A228" s="1">
        <f t="shared" si="16"/>
        <v>45789</v>
      </c>
      <c r="B228" s="28">
        <f t="shared" si="17"/>
        <v>500000</v>
      </c>
      <c r="C228" s="28">
        <f t="shared" si="15"/>
        <v>365</v>
      </c>
      <c r="D228" s="27">
        <f>VLOOKUP($A$3&amp;$E$3&amp;VLOOKUP($B$5,$V$3:$W$6,2)&amp;$E$2&amp;$E$1,Тарифи!F:P,HLOOKUP($B$4,Тарифи!$H$4:$P$6,2,0),0)</f>
        <v>0.16750000000000001</v>
      </c>
      <c r="E228" s="28">
        <f t="shared" si="18"/>
        <v>229.45205479452054</v>
      </c>
    </row>
    <row r="229" spans="1:5" x14ac:dyDescent="0.4">
      <c r="A229" s="1">
        <f t="shared" si="16"/>
        <v>45790</v>
      </c>
      <c r="B229" s="28">
        <f t="shared" si="17"/>
        <v>500000</v>
      </c>
      <c r="C229" s="28">
        <f t="shared" si="15"/>
        <v>365</v>
      </c>
      <c r="D229" s="27">
        <f>VLOOKUP($A$3&amp;$E$3&amp;VLOOKUP($B$5,$V$3:$W$6,2)&amp;$E$2&amp;$E$1,Тарифи!F:P,HLOOKUP($B$4,Тарифи!$H$4:$P$6,2,0),0)</f>
        <v>0.16750000000000001</v>
      </c>
      <c r="E229" s="28">
        <f t="shared" si="18"/>
        <v>229.45205479452054</v>
      </c>
    </row>
    <row r="230" spans="1:5" x14ac:dyDescent="0.4">
      <c r="A230" s="1">
        <f t="shared" si="16"/>
        <v>45791</v>
      </c>
      <c r="B230" s="28">
        <f t="shared" si="17"/>
        <v>500000</v>
      </c>
      <c r="C230" s="28">
        <f t="shared" si="15"/>
        <v>365</v>
      </c>
      <c r="D230" s="27">
        <f>VLOOKUP($A$3&amp;$E$3&amp;VLOOKUP($B$5,$V$3:$W$6,2)&amp;$E$2&amp;$E$1,Тарифи!F:P,HLOOKUP($B$4,Тарифи!$H$4:$P$6,2,0),0)</f>
        <v>0.16750000000000001</v>
      </c>
      <c r="E230" s="28">
        <f t="shared" si="18"/>
        <v>229.45205479452054</v>
      </c>
    </row>
    <row r="231" spans="1:5" x14ac:dyDescent="0.4">
      <c r="A231" s="1">
        <f t="shared" si="16"/>
        <v>45792</v>
      </c>
      <c r="B231" s="28">
        <f t="shared" si="17"/>
        <v>500000</v>
      </c>
      <c r="C231" s="28">
        <f t="shared" si="15"/>
        <v>365</v>
      </c>
      <c r="D231" s="27">
        <f>VLOOKUP($A$3&amp;$E$3&amp;VLOOKUP($B$5,$V$3:$W$6,2)&amp;$E$2&amp;$E$1,Тарифи!F:P,HLOOKUP($B$4,Тарифи!$H$4:$P$6,2,0),0)</f>
        <v>0.16750000000000001</v>
      </c>
      <c r="E231" s="28">
        <f t="shared" si="18"/>
        <v>229.45205479452054</v>
      </c>
    </row>
    <row r="232" spans="1:5" x14ac:dyDescent="0.4">
      <c r="A232" s="1">
        <f t="shared" si="16"/>
        <v>45793</v>
      </c>
      <c r="B232" s="28">
        <f t="shared" si="17"/>
        <v>500000</v>
      </c>
      <c r="C232" s="28">
        <f t="shared" si="15"/>
        <v>365</v>
      </c>
      <c r="D232" s="27">
        <f>VLOOKUP($A$3&amp;$E$3&amp;VLOOKUP($B$5,$V$3:$W$6,2)&amp;$E$2&amp;$E$1,Тарифи!F:P,HLOOKUP($B$4,Тарифи!$H$4:$P$6,2,0),0)</f>
        <v>0.16750000000000001</v>
      </c>
      <c r="E232" s="28">
        <f t="shared" si="18"/>
        <v>229.45205479452054</v>
      </c>
    </row>
    <row r="233" spans="1:5" x14ac:dyDescent="0.4">
      <c r="A233" s="1">
        <f t="shared" si="16"/>
        <v>45794</v>
      </c>
      <c r="B233" s="28">
        <f t="shared" si="17"/>
        <v>500000</v>
      </c>
      <c r="C233" s="28">
        <f t="shared" si="15"/>
        <v>365</v>
      </c>
      <c r="D233" s="27">
        <f>VLOOKUP($A$3&amp;$E$3&amp;VLOOKUP($B$5,$V$3:$W$6,2)&amp;$E$2&amp;$E$1,Тарифи!F:P,HLOOKUP($B$4,Тарифи!$H$4:$P$6,2,0),0)</f>
        <v>0.16750000000000001</v>
      </c>
      <c r="E233" s="28">
        <f t="shared" si="18"/>
        <v>229.45205479452054</v>
      </c>
    </row>
    <row r="234" spans="1:5" x14ac:dyDescent="0.4">
      <c r="A234" s="1">
        <f t="shared" si="16"/>
        <v>45795</v>
      </c>
      <c r="B234" s="28">
        <f t="shared" si="17"/>
        <v>500000</v>
      </c>
      <c r="C234" s="28">
        <f t="shared" si="15"/>
        <v>365</v>
      </c>
      <c r="D234" s="27">
        <f>VLOOKUP($A$3&amp;$E$3&amp;VLOOKUP($B$5,$V$3:$W$6,2)&amp;$E$2&amp;$E$1,Тарифи!F:P,HLOOKUP($B$4,Тарифи!$H$4:$P$6,2,0),0)</f>
        <v>0.16750000000000001</v>
      </c>
      <c r="E234" s="28">
        <f t="shared" si="18"/>
        <v>229.45205479452054</v>
      </c>
    </row>
    <row r="235" spans="1:5" x14ac:dyDescent="0.4">
      <c r="A235" s="1">
        <f t="shared" si="16"/>
        <v>45796</v>
      </c>
      <c r="B235" s="28">
        <f t="shared" si="17"/>
        <v>500000</v>
      </c>
      <c r="C235" s="28">
        <f t="shared" si="15"/>
        <v>365</v>
      </c>
      <c r="D235" s="27">
        <f>VLOOKUP($A$3&amp;$E$3&amp;VLOOKUP($B$5,$V$3:$W$6,2)&amp;$E$2&amp;$E$1,Тарифи!F:P,HLOOKUP($B$4,Тарифи!$H$4:$P$6,2,0),0)</f>
        <v>0.16750000000000001</v>
      </c>
      <c r="E235" s="28">
        <f t="shared" si="18"/>
        <v>229.45205479452054</v>
      </c>
    </row>
    <row r="236" spans="1:5" x14ac:dyDescent="0.4">
      <c r="A236" s="1">
        <f t="shared" si="16"/>
        <v>45797</v>
      </c>
      <c r="B236" s="28">
        <f t="shared" si="17"/>
        <v>500000</v>
      </c>
      <c r="C236" s="28">
        <f t="shared" si="15"/>
        <v>365</v>
      </c>
      <c r="D236" s="27">
        <f>VLOOKUP($A$3&amp;$E$3&amp;VLOOKUP($B$5,$V$3:$W$6,2)&amp;$E$2&amp;$E$1,Тарифи!F:P,HLOOKUP($B$4,Тарифи!$H$4:$P$6,2,0),0)</f>
        <v>0.16750000000000001</v>
      </c>
      <c r="E236" s="28">
        <f t="shared" si="18"/>
        <v>229.45205479452054</v>
      </c>
    </row>
    <row r="237" spans="1:5" x14ac:dyDescent="0.4">
      <c r="A237" s="1">
        <f t="shared" si="16"/>
        <v>45798</v>
      </c>
      <c r="B237" s="28">
        <f t="shared" si="17"/>
        <v>500000</v>
      </c>
      <c r="C237" s="28">
        <f t="shared" si="15"/>
        <v>365</v>
      </c>
      <c r="D237" s="27">
        <f>VLOOKUP($A$3&amp;$E$3&amp;VLOOKUP($B$5,$V$3:$W$6,2)&amp;$E$2&amp;$E$1,Тарифи!F:P,HLOOKUP($B$4,Тарифи!$H$4:$P$6,2,0),0)</f>
        <v>0.16750000000000001</v>
      </c>
      <c r="E237" s="28">
        <f t="shared" si="18"/>
        <v>229.45205479452054</v>
      </c>
    </row>
    <row r="238" spans="1:5" x14ac:dyDescent="0.4">
      <c r="A238" s="1">
        <f t="shared" si="16"/>
        <v>45799</v>
      </c>
      <c r="B238" s="28">
        <f t="shared" si="17"/>
        <v>500000</v>
      </c>
      <c r="C238" s="28">
        <f t="shared" si="15"/>
        <v>365</v>
      </c>
      <c r="D238" s="27">
        <f>VLOOKUP($A$3&amp;$E$3&amp;VLOOKUP($B$5,$V$3:$W$6,2)&amp;$E$2&amp;$E$1,Тарифи!F:P,HLOOKUP($B$4,Тарифи!$H$4:$P$6,2,0),0)</f>
        <v>0.16750000000000001</v>
      </c>
      <c r="E238" s="28">
        <f t="shared" si="18"/>
        <v>229.45205479452054</v>
      </c>
    </row>
    <row r="239" spans="1:5" x14ac:dyDescent="0.4">
      <c r="A239" s="1">
        <f t="shared" si="16"/>
        <v>45800</v>
      </c>
      <c r="B239" s="28">
        <f t="shared" si="17"/>
        <v>500000</v>
      </c>
      <c r="C239" s="28">
        <f t="shared" si="15"/>
        <v>365</v>
      </c>
      <c r="D239" s="27">
        <f>VLOOKUP($A$3&amp;$E$3&amp;VLOOKUP($B$5,$V$3:$W$6,2)&amp;$E$2&amp;$E$1,Тарифи!F:P,HLOOKUP($B$4,Тарифи!$H$4:$P$6,2,0),0)</f>
        <v>0.16750000000000001</v>
      </c>
      <c r="E239" s="28">
        <f t="shared" si="18"/>
        <v>229.45205479452054</v>
      </c>
    </row>
    <row r="240" spans="1:5" x14ac:dyDescent="0.4">
      <c r="A240" s="1">
        <f t="shared" si="16"/>
        <v>45801</v>
      </c>
      <c r="B240" s="28">
        <f t="shared" si="17"/>
        <v>500000</v>
      </c>
      <c r="C240" s="28">
        <f t="shared" si="15"/>
        <v>365</v>
      </c>
      <c r="D240" s="27">
        <f>VLOOKUP($A$3&amp;$E$3&amp;VLOOKUP($B$5,$V$3:$W$6,2)&amp;$E$2&amp;$E$1,Тарифи!F:P,HLOOKUP($B$4,Тарифи!$H$4:$P$6,2,0),0)</f>
        <v>0.16750000000000001</v>
      </c>
      <c r="E240" s="28">
        <f t="shared" si="18"/>
        <v>229.45205479452054</v>
      </c>
    </row>
    <row r="241" spans="1:5" x14ac:dyDescent="0.4">
      <c r="A241" s="1">
        <f t="shared" si="16"/>
        <v>45802</v>
      </c>
      <c r="B241" s="28">
        <f t="shared" si="17"/>
        <v>500000</v>
      </c>
      <c r="C241" s="28">
        <f t="shared" si="15"/>
        <v>365</v>
      </c>
      <c r="D241" s="27">
        <f>VLOOKUP($A$3&amp;$E$3&amp;VLOOKUP($B$5,$V$3:$W$6,2)&amp;$E$2&amp;$E$1,Тарифи!F:P,HLOOKUP($B$4,Тарифи!$H$4:$P$6,2,0),0)</f>
        <v>0.16750000000000001</v>
      </c>
      <c r="E241" s="28">
        <f t="shared" si="18"/>
        <v>229.45205479452054</v>
      </c>
    </row>
    <row r="242" spans="1:5" x14ac:dyDescent="0.4">
      <c r="A242" s="1">
        <f t="shared" si="16"/>
        <v>45803</v>
      </c>
      <c r="B242" s="28">
        <f t="shared" si="17"/>
        <v>500000</v>
      </c>
      <c r="C242" s="28">
        <f t="shared" si="15"/>
        <v>365</v>
      </c>
      <c r="D242" s="27">
        <f>VLOOKUP($A$3&amp;$E$3&amp;VLOOKUP($B$5,$V$3:$W$6,2)&amp;$E$2&amp;$E$1,Тарифи!F:P,HLOOKUP($B$4,Тарифи!$H$4:$P$6,2,0),0)</f>
        <v>0.16750000000000001</v>
      </c>
      <c r="E242" s="28">
        <f t="shared" si="18"/>
        <v>229.45205479452054</v>
      </c>
    </row>
    <row r="243" spans="1:5" x14ac:dyDescent="0.4">
      <c r="A243" s="1">
        <f t="shared" si="16"/>
        <v>45804</v>
      </c>
      <c r="B243" s="28">
        <f t="shared" si="17"/>
        <v>500000</v>
      </c>
      <c r="C243" s="28">
        <f t="shared" si="15"/>
        <v>365</v>
      </c>
      <c r="D243" s="27">
        <f>VLOOKUP($A$3&amp;$E$3&amp;VLOOKUP($B$5,$V$3:$W$6,2)&amp;$E$2&amp;$E$1,Тарифи!F:P,HLOOKUP($B$4,Тарифи!$H$4:$P$6,2,0),0)</f>
        <v>0.16750000000000001</v>
      </c>
      <c r="E243" s="28">
        <f t="shared" si="18"/>
        <v>229.45205479452054</v>
      </c>
    </row>
    <row r="244" spans="1:5" x14ac:dyDescent="0.4">
      <c r="A244" s="1">
        <f t="shared" si="16"/>
        <v>45805</v>
      </c>
      <c r="B244" s="28">
        <f t="shared" si="17"/>
        <v>500000</v>
      </c>
      <c r="C244" s="28">
        <f t="shared" si="15"/>
        <v>365</v>
      </c>
      <c r="D244" s="27">
        <f>VLOOKUP($A$3&amp;$E$3&amp;VLOOKUP($B$5,$V$3:$W$6,2)&amp;$E$2&amp;$E$1,Тарифи!F:P,HLOOKUP($B$4,Тарифи!$H$4:$P$6,2,0),0)</f>
        <v>0.16750000000000001</v>
      </c>
      <c r="E244" s="28">
        <f t="shared" si="18"/>
        <v>229.45205479452054</v>
      </c>
    </row>
    <row r="245" spans="1:5" x14ac:dyDescent="0.4">
      <c r="A245" s="1">
        <f t="shared" si="16"/>
        <v>45806</v>
      </c>
      <c r="B245" s="28">
        <f t="shared" si="17"/>
        <v>500000</v>
      </c>
      <c r="C245" s="28">
        <f t="shared" si="15"/>
        <v>365</v>
      </c>
      <c r="D245" s="27">
        <f>VLOOKUP($A$3&amp;$E$3&amp;VLOOKUP($B$5,$V$3:$W$6,2)&amp;$E$2&amp;$E$1,Тарифи!F:P,HLOOKUP($B$4,Тарифи!$H$4:$P$6,2,0),0)</f>
        <v>0.16750000000000001</v>
      </c>
      <c r="E245" s="28">
        <f t="shared" si="18"/>
        <v>229.45205479452054</v>
      </c>
    </row>
    <row r="246" spans="1:5" x14ac:dyDescent="0.4">
      <c r="A246" s="1">
        <f t="shared" si="16"/>
        <v>45807</v>
      </c>
      <c r="B246" s="28">
        <f t="shared" si="17"/>
        <v>500000</v>
      </c>
      <c r="C246" s="28">
        <f t="shared" si="15"/>
        <v>365</v>
      </c>
      <c r="D246" s="27">
        <f>VLOOKUP($A$3&amp;$E$3&amp;VLOOKUP($B$5,$V$3:$W$6,2)&amp;$E$2&amp;$E$1,Тарифи!F:P,HLOOKUP($B$4,Тарифи!$H$4:$P$6,2,0),0)</f>
        <v>0.16750000000000001</v>
      </c>
      <c r="E246" s="28">
        <f t="shared" si="18"/>
        <v>229.45205479452054</v>
      </c>
    </row>
    <row r="247" spans="1:5" x14ac:dyDescent="0.4">
      <c r="A247" s="1">
        <f t="shared" si="16"/>
        <v>45808</v>
      </c>
      <c r="B247" s="28">
        <f t="shared" si="17"/>
        <v>500000</v>
      </c>
      <c r="C247" s="28">
        <f t="shared" si="15"/>
        <v>365</v>
      </c>
      <c r="D247" s="27">
        <f>VLOOKUP($A$3&amp;$E$3&amp;VLOOKUP($B$5,$V$3:$W$6,2)&amp;$E$2&amp;$E$1,Тарифи!F:P,HLOOKUP($B$4,Тарифи!$H$4:$P$6,2,0),0)</f>
        <v>0.16750000000000001</v>
      </c>
      <c r="E247" s="28">
        <f t="shared" si="18"/>
        <v>229.45205479452054</v>
      </c>
    </row>
    <row r="248" spans="1:5" x14ac:dyDescent="0.4">
      <c r="A248" s="1">
        <f t="shared" si="16"/>
        <v>45809</v>
      </c>
      <c r="B248" s="28">
        <f t="shared" si="17"/>
        <v>500000</v>
      </c>
      <c r="C248" s="28">
        <f t="shared" si="15"/>
        <v>365</v>
      </c>
      <c r="D248" s="27">
        <f>VLOOKUP($A$3&amp;$E$3&amp;VLOOKUP($B$5,$V$3:$W$6,2)&amp;$E$2&amp;$E$1,Тарифи!F:P,HLOOKUP($B$4,Тарифи!$H$4:$P$6,2,0),0)</f>
        <v>0.16750000000000001</v>
      </c>
      <c r="E248" s="28">
        <f t="shared" si="18"/>
        <v>229.45205479452054</v>
      </c>
    </row>
    <row r="249" spans="1:5" x14ac:dyDescent="0.4">
      <c r="A249" s="1">
        <f t="shared" si="16"/>
        <v>45810</v>
      </c>
      <c r="B249" s="28">
        <f t="shared" si="17"/>
        <v>500000</v>
      </c>
      <c r="C249" s="28">
        <f t="shared" si="15"/>
        <v>365</v>
      </c>
      <c r="D249" s="27">
        <f>VLOOKUP($A$3&amp;$E$3&amp;VLOOKUP($B$5,$V$3:$W$6,2)&amp;$E$2&amp;$E$1,Тарифи!F:P,HLOOKUP($B$4,Тарифи!$H$4:$P$6,2,0),0)</f>
        <v>0.16750000000000001</v>
      </c>
      <c r="E249" s="28">
        <f t="shared" si="18"/>
        <v>229.45205479452054</v>
      </c>
    </row>
    <row r="250" spans="1:5" x14ac:dyDescent="0.4">
      <c r="A250" s="1">
        <f t="shared" si="16"/>
        <v>45811</v>
      </c>
      <c r="B250" s="28">
        <f t="shared" si="17"/>
        <v>500000</v>
      </c>
      <c r="C250" s="28">
        <f t="shared" si="15"/>
        <v>365</v>
      </c>
      <c r="D250" s="27">
        <f>VLOOKUP($A$3&amp;$E$3&amp;VLOOKUP($B$5,$V$3:$W$6,2)&amp;$E$2&amp;$E$1,Тарифи!F:P,HLOOKUP($B$4,Тарифи!$H$4:$P$6,2,0),0)</f>
        <v>0.16750000000000001</v>
      </c>
      <c r="E250" s="28">
        <f t="shared" si="18"/>
        <v>229.45205479452054</v>
      </c>
    </row>
    <row r="251" spans="1:5" x14ac:dyDescent="0.4">
      <c r="A251" s="1">
        <f t="shared" si="16"/>
        <v>45812</v>
      </c>
      <c r="B251" s="28">
        <f t="shared" si="17"/>
        <v>500000</v>
      </c>
      <c r="C251" s="28">
        <f t="shared" si="15"/>
        <v>365</v>
      </c>
      <c r="D251" s="27">
        <f>VLOOKUP($A$3&amp;$E$3&amp;VLOOKUP($B$5,$V$3:$W$6,2)&amp;$E$2&amp;$E$1,Тарифи!F:P,HLOOKUP($B$4,Тарифи!$H$4:$P$6,2,0),0)</f>
        <v>0.16750000000000001</v>
      </c>
      <c r="E251" s="28">
        <f t="shared" si="18"/>
        <v>229.45205479452054</v>
      </c>
    </row>
    <row r="252" spans="1:5" x14ac:dyDescent="0.4">
      <c r="A252" s="1">
        <f t="shared" si="16"/>
        <v>45813</v>
      </c>
      <c r="B252" s="28">
        <f t="shared" si="17"/>
        <v>500000</v>
      </c>
      <c r="C252" s="28">
        <f t="shared" si="15"/>
        <v>365</v>
      </c>
      <c r="D252" s="27">
        <f>VLOOKUP($A$3&amp;$E$3&amp;VLOOKUP($B$5,$V$3:$W$6,2)&amp;$E$2&amp;$E$1,Тарифи!F:P,HLOOKUP($B$4,Тарифи!$H$4:$P$6,2,0),0)</f>
        <v>0.16750000000000001</v>
      </c>
      <c r="E252" s="28">
        <f t="shared" si="18"/>
        <v>229.45205479452054</v>
      </c>
    </row>
    <row r="253" spans="1:5" x14ac:dyDescent="0.4">
      <c r="A253" s="1">
        <f t="shared" si="16"/>
        <v>45814</v>
      </c>
      <c r="B253" s="28">
        <f t="shared" si="17"/>
        <v>500000</v>
      </c>
      <c r="C253" s="28">
        <f t="shared" si="15"/>
        <v>365</v>
      </c>
      <c r="D253" s="27">
        <f>VLOOKUP($A$3&amp;$E$3&amp;VLOOKUP($B$5,$V$3:$W$6,2)&amp;$E$2&amp;$E$1,Тарифи!F:P,HLOOKUP($B$4,Тарифи!$H$4:$P$6,2,0),0)</f>
        <v>0.16750000000000001</v>
      </c>
      <c r="E253" s="28">
        <f t="shared" si="18"/>
        <v>229.45205479452054</v>
      </c>
    </row>
    <row r="254" spans="1:5" x14ac:dyDescent="0.4">
      <c r="A254" s="1">
        <f t="shared" si="16"/>
        <v>45815</v>
      </c>
      <c r="B254" s="28">
        <f t="shared" si="17"/>
        <v>500000</v>
      </c>
      <c r="C254" s="28">
        <f t="shared" si="15"/>
        <v>365</v>
      </c>
      <c r="D254" s="27">
        <f>VLOOKUP($A$3&amp;$E$3&amp;VLOOKUP($B$5,$V$3:$W$6,2)&amp;$E$2&amp;$E$1,Тарифи!F:P,HLOOKUP($B$4,Тарифи!$H$4:$P$6,2,0),0)</f>
        <v>0.16750000000000001</v>
      </c>
      <c r="E254" s="28">
        <f t="shared" si="18"/>
        <v>229.45205479452054</v>
      </c>
    </row>
    <row r="255" spans="1:5" x14ac:dyDescent="0.4">
      <c r="A255" s="1">
        <f t="shared" si="16"/>
        <v>45816</v>
      </c>
      <c r="B255" s="28">
        <f t="shared" si="17"/>
        <v>500000</v>
      </c>
      <c r="C255" s="28">
        <f t="shared" si="15"/>
        <v>365</v>
      </c>
      <c r="D255" s="27">
        <f>VLOOKUP($A$3&amp;$E$3&amp;VLOOKUP($B$5,$V$3:$W$6,2)&amp;$E$2&amp;$E$1,Тарифи!F:P,HLOOKUP($B$4,Тарифи!$H$4:$P$6,2,0),0)</f>
        <v>0.16750000000000001</v>
      </c>
      <c r="E255" s="28">
        <f t="shared" si="18"/>
        <v>229.45205479452054</v>
      </c>
    </row>
    <row r="256" spans="1:5" x14ac:dyDescent="0.4">
      <c r="A256" s="1">
        <f t="shared" si="16"/>
        <v>45817</v>
      </c>
      <c r="B256" s="28">
        <f t="shared" si="17"/>
        <v>500000</v>
      </c>
      <c r="C256" s="28">
        <f t="shared" si="15"/>
        <v>365</v>
      </c>
      <c r="D256" s="27">
        <f>VLOOKUP($A$3&amp;$E$3&amp;VLOOKUP($B$5,$V$3:$W$6,2)&amp;$E$2&amp;$E$1,Тарифи!F:P,HLOOKUP($B$4,Тарифи!$H$4:$P$6,2,0),0)</f>
        <v>0.16750000000000001</v>
      </c>
      <c r="E256" s="28">
        <f t="shared" si="18"/>
        <v>229.45205479452054</v>
      </c>
    </row>
    <row r="257" spans="1:5" x14ac:dyDescent="0.4">
      <c r="A257" s="1">
        <f t="shared" si="16"/>
        <v>45818</v>
      </c>
      <c r="B257" s="28">
        <f t="shared" si="17"/>
        <v>500000</v>
      </c>
      <c r="C257" s="28">
        <f t="shared" si="15"/>
        <v>365</v>
      </c>
      <c r="D257" s="27">
        <f>VLOOKUP($A$3&amp;$E$3&amp;VLOOKUP($B$5,$V$3:$W$6,2)&amp;$E$2&amp;$E$1,Тарифи!F:P,HLOOKUP($B$4,Тарифи!$H$4:$P$6,2,0),0)</f>
        <v>0.16750000000000001</v>
      </c>
      <c r="E257" s="28">
        <f t="shared" si="18"/>
        <v>229.45205479452054</v>
      </c>
    </row>
    <row r="258" spans="1:5" x14ac:dyDescent="0.4">
      <c r="A258" s="1">
        <f t="shared" si="16"/>
        <v>45819</v>
      </c>
      <c r="B258" s="28">
        <f t="shared" si="17"/>
        <v>500000</v>
      </c>
      <c r="C258" s="28">
        <f t="shared" si="15"/>
        <v>365</v>
      </c>
      <c r="D258" s="27">
        <f>VLOOKUP($A$3&amp;$E$3&amp;VLOOKUP($B$5,$V$3:$W$6,2)&amp;$E$2&amp;$E$1,Тарифи!F:P,HLOOKUP($B$4,Тарифи!$H$4:$P$6,2,0),0)</f>
        <v>0.16750000000000001</v>
      </c>
      <c r="E258" s="28">
        <f t="shared" si="18"/>
        <v>229.45205479452054</v>
      </c>
    </row>
    <row r="259" spans="1:5" x14ac:dyDescent="0.4">
      <c r="A259" s="1">
        <f t="shared" si="16"/>
        <v>45820</v>
      </c>
      <c r="B259" s="28">
        <f t="shared" si="17"/>
        <v>500000</v>
      </c>
      <c r="C259" s="28">
        <f t="shared" si="15"/>
        <v>365</v>
      </c>
      <c r="D259" s="27">
        <f>VLOOKUP($A$3&amp;$E$3&amp;VLOOKUP($B$5,$V$3:$W$6,2)&amp;$E$2&amp;$E$1,Тарифи!F:P,HLOOKUP($B$4,Тарифи!$H$4:$P$6,2,0),0)</f>
        <v>0.16750000000000001</v>
      </c>
      <c r="E259" s="28">
        <f t="shared" si="18"/>
        <v>229.45205479452054</v>
      </c>
    </row>
    <row r="260" spans="1:5" x14ac:dyDescent="0.4">
      <c r="A260" s="1">
        <f t="shared" si="16"/>
        <v>45821</v>
      </c>
      <c r="B260" s="28">
        <f t="shared" si="17"/>
        <v>500000</v>
      </c>
      <c r="C260" s="28">
        <f t="shared" si="15"/>
        <v>365</v>
      </c>
      <c r="D260" s="27">
        <f>VLOOKUP($A$3&amp;$E$3&amp;VLOOKUP($B$5,$V$3:$W$6,2)&amp;$E$2&amp;$E$1,Тарифи!F:P,HLOOKUP($B$4,Тарифи!$H$4:$P$6,2,0),0)</f>
        <v>0.16750000000000001</v>
      </c>
      <c r="E260" s="28">
        <f t="shared" si="18"/>
        <v>229.45205479452054</v>
      </c>
    </row>
    <row r="261" spans="1:5" x14ac:dyDescent="0.4">
      <c r="A261" s="1">
        <f t="shared" si="16"/>
        <v>45822</v>
      </c>
      <c r="B261" s="28">
        <f t="shared" si="17"/>
        <v>500000</v>
      </c>
      <c r="C261" s="28">
        <f t="shared" si="15"/>
        <v>365</v>
      </c>
      <c r="D261" s="27">
        <f>VLOOKUP($A$3&amp;$E$3&amp;VLOOKUP($B$5,$V$3:$W$6,2)&amp;$E$2&amp;$E$1,Тарифи!F:P,HLOOKUP($B$4,Тарифи!$H$4:$P$6,2,0),0)</f>
        <v>0.16750000000000001</v>
      </c>
      <c r="E261" s="28">
        <f t="shared" si="18"/>
        <v>229.45205479452054</v>
      </c>
    </row>
    <row r="262" spans="1:5" x14ac:dyDescent="0.4">
      <c r="A262" s="1">
        <f t="shared" si="16"/>
        <v>45823</v>
      </c>
      <c r="B262" s="28">
        <f t="shared" si="17"/>
        <v>500000</v>
      </c>
      <c r="C262" s="28">
        <f t="shared" ref="C262:C325" si="19">IFERROR(VLOOKUP(YEAR(A262),$P$3:$Q$11,2,0),365)</f>
        <v>365</v>
      </c>
      <c r="D262" s="27">
        <f>VLOOKUP($A$3&amp;$E$3&amp;VLOOKUP($B$5,$V$3:$W$6,2)&amp;$E$2&amp;$E$1,Тарифи!F:P,HLOOKUP($B$4,Тарифи!$H$4:$P$6,2,0),0)</f>
        <v>0.16750000000000001</v>
      </c>
      <c r="E262" s="28">
        <f t="shared" si="18"/>
        <v>229.45205479452054</v>
      </c>
    </row>
    <row r="263" spans="1:5" x14ac:dyDescent="0.4">
      <c r="A263" s="1">
        <f t="shared" ref="A263:A326" si="20">A262+1</f>
        <v>45824</v>
      </c>
      <c r="B263" s="28">
        <f t="shared" ref="B263:B326" si="21">IF(A263&gt;=$G$4,0,B262)</f>
        <v>500000</v>
      </c>
      <c r="C263" s="28">
        <f t="shared" si="19"/>
        <v>365</v>
      </c>
      <c r="D263" s="27">
        <f>VLOOKUP($A$3&amp;$E$3&amp;VLOOKUP($B$5,$V$3:$W$6,2)&amp;$E$2&amp;$E$1,Тарифи!F:P,HLOOKUP($B$4,Тарифи!$H$4:$P$6,2,0),0)</f>
        <v>0.16750000000000001</v>
      </c>
      <c r="E263" s="28">
        <f t="shared" ref="E263:E326" si="22">B263*D263/C263</f>
        <v>229.45205479452054</v>
      </c>
    </row>
    <row r="264" spans="1:5" x14ac:dyDescent="0.4">
      <c r="A264" s="1">
        <f t="shared" si="20"/>
        <v>45825</v>
      </c>
      <c r="B264" s="28">
        <f t="shared" si="21"/>
        <v>500000</v>
      </c>
      <c r="C264" s="28">
        <f t="shared" si="19"/>
        <v>365</v>
      </c>
      <c r="D264" s="27">
        <f>VLOOKUP($A$3&amp;$E$3&amp;VLOOKUP($B$5,$V$3:$W$6,2)&amp;$E$2&amp;$E$1,Тарифи!F:P,HLOOKUP($B$4,Тарифи!$H$4:$P$6,2,0),0)</f>
        <v>0.16750000000000001</v>
      </c>
      <c r="E264" s="28">
        <f t="shared" si="22"/>
        <v>229.45205479452054</v>
      </c>
    </row>
    <row r="265" spans="1:5" x14ac:dyDescent="0.4">
      <c r="A265" s="1">
        <f t="shared" si="20"/>
        <v>45826</v>
      </c>
      <c r="B265" s="28">
        <f t="shared" si="21"/>
        <v>500000</v>
      </c>
      <c r="C265" s="28">
        <f t="shared" si="19"/>
        <v>365</v>
      </c>
      <c r="D265" s="27">
        <f>VLOOKUP($A$3&amp;$E$3&amp;VLOOKUP($B$5,$V$3:$W$6,2)&amp;$E$2&amp;$E$1,Тарифи!F:P,HLOOKUP($B$4,Тарифи!$H$4:$P$6,2,0),0)</f>
        <v>0.16750000000000001</v>
      </c>
      <c r="E265" s="28">
        <f t="shared" si="22"/>
        <v>229.45205479452054</v>
      </c>
    </row>
    <row r="266" spans="1:5" x14ac:dyDescent="0.4">
      <c r="A266" s="1">
        <f t="shared" si="20"/>
        <v>45827</v>
      </c>
      <c r="B266" s="28">
        <f t="shared" si="21"/>
        <v>500000</v>
      </c>
      <c r="C266" s="28">
        <f t="shared" si="19"/>
        <v>365</v>
      </c>
      <c r="D266" s="27">
        <f>VLOOKUP($A$3&amp;$E$3&amp;VLOOKUP($B$5,$V$3:$W$6,2)&amp;$E$2&amp;$E$1,Тарифи!F:P,HLOOKUP($B$4,Тарифи!$H$4:$P$6,2,0),0)</f>
        <v>0.16750000000000001</v>
      </c>
      <c r="E266" s="28">
        <f t="shared" si="22"/>
        <v>229.45205479452054</v>
      </c>
    </row>
    <row r="267" spans="1:5" x14ac:dyDescent="0.4">
      <c r="A267" s="1">
        <f t="shared" si="20"/>
        <v>45828</v>
      </c>
      <c r="B267" s="28">
        <f t="shared" si="21"/>
        <v>500000</v>
      </c>
      <c r="C267" s="28">
        <f t="shared" si="19"/>
        <v>365</v>
      </c>
      <c r="D267" s="27">
        <f>VLOOKUP($A$3&amp;$E$3&amp;VLOOKUP($B$5,$V$3:$W$6,2)&amp;$E$2&amp;$E$1,Тарифи!F:P,HLOOKUP($B$4,Тарифи!$H$4:$P$6,2,0),0)</f>
        <v>0.16750000000000001</v>
      </c>
      <c r="E267" s="28">
        <f t="shared" si="22"/>
        <v>229.45205479452054</v>
      </c>
    </row>
    <row r="268" spans="1:5" x14ac:dyDescent="0.4">
      <c r="A268" s="1">
        <f t="shared" si="20"/>
        <v>45829</v>
      </c>
      <c r="B268" s="28">
        <f t="shared" si="21"/>
        <v>500000</v>
      </c>
      <c r="C268" s="28">
        <f t="shared" si="19"/>
        <v>365</v>
      </c>
      <c r="D268" s="27">
        <f>VLOOKUP($A$3&amp;$E$3&amp;VLOOKUP($B$5,$V$3:$W$6,2)&amp;$E$2&amp;$E$1,Тарифи!F:P,HLOOKUP($B$4,Тарифи!$H$4:$P$6,2,0),0)</f>
        <v>0.16750000000000001</v>
      </c>
      <c r="E268" s="28">
        <f t="shared" si="22"/>
        <v>229.45205479452054</v>
      </c>
    </row>
    <row r="269" spans="1:5" x14ac:dyDescent="0.4">
      <c r="A269" s="1">
        <f t="shared" si="20"/>
        <v>45830</v>
      </c>
      <c r="B269" s="28">
        <f t="shared" si="21"/>
        <v>500000</v>
      </c>
      <c r="C269" s="28">
        <f t="shared" si="19"/>
        <v>365</v>
      </c>
      <c r="D269" s="27">
        <f>VLOOKUP($A$3&amp;$E$3&amp;VLOOKUP($B$5,$V$3:$W$6,2)&amp;$E$2&amp;$E$1,Тарифи!F:P,HLOOKUP($B$4,Тарифи!$H$4:$P$6,2,0),0)</f>
        <v>0.16750000000000001</v>
      </c>
      <c r="E269" s="28">
        <f t="shared" si="22"/>
        <v>229.45205479452054</v>
      </c>
    </row>
    <row r="270" spans="1:5" x14ac:dyDescent="0.4">
      <c r="A270" s="1">
        <f t="shared" si="20"/>
        <v>45831</v>
      </c>
      <c r="B270" s="28">
        <f t="shared" si="21"/>
        <v>500000</v>
      </c>
      <c r="C270" s="28">
        <f t="shared" si="19"/>
        <v>365</v>
      </c>
      <c r="D270" s="27">
        <f>VLOOKUP($A$3&amp;$E$3&amp;VLOOKUP($B$5,$V$3:$W$6,2)&amp;$E$2&amp;$E$1,Тарифи!F:P,HLOOKUP($B$4,Тарифи!$H$4:$P$6,2,0),0)</f>
        <v>0.16750000000000001</v>
      </c>
      <c r="E270" s="28">
        <f t="shared" si="22"/>
        <v>229.45205479452054</v>
      </c>
    </row>
    <row r="271" spans="1:5" x14ac:dyDescent="0.4">
      <c r="A271" s="1">
        <f t="shared" si="20"/>
        <v>45832</v>
      </c>
      <c r="B271" s="28">
        <f t="shared" si="21"/>
        <v>500000</v>
      </c>
      <c r="C271" s="28">
        <f t="shared" si="19"/>
        <v>365</v>
      </c>
      <c r="D271" s="27">
        <f>VLOOKUP($A$3&amp;$E$3&amp;VLOOKUP($B$5,$V$3:$W$6,2)&amp;$E$2&amp;$E$1,Тарифи!F:P,HLOOKUP($B$4,Тарифи!$H$4:$P$6,2,0),0)</f>
        <v>0.16750000000000001</v>
      </c>
      <c r="E271" s="28">
        <f t="shared" si="22"/>
        <v>229.45205479452054</v>
      </c>
    </row>
    <row r="272" spans="1:5" x14ac:dyDescent="0.4">
      <c r="A272" s="1">
        <f t="shared" si="20"/>
        <v>45833</v>
      </c>
      <c r="B272" s="28">
        <f t="shared" si="21"/>
        <v>500000</v>
      </c>
      <c r="C272" s="28">
        <f t="shared" si="19"/>
        <v>365</v>
      </c>
      <c r="D272" s="27">
        <f>VLOOKUP($A$3&amp;$E$3&amp;VLOOKUP($B$5,$V$3:$W$6,2)&amp;$E$2&amp;$E$1,Тарифи!F:P,HLOOKUP($B$4,Тарифи!$H$4:$P$6,2,0),0)</f>
        <v>0.16750000000000001</v>
      </c>
      <c r="E272" s="28">
        <f t="shared" si="22"/>
        <v>229.45205479452054</v>
      </c>
    </row>
    <row r="273" spans="1:5" x14ac:dyDescent="0.4">
      <c r="A273" s="1">
        <f t="shared" si="20"/>
        <v>45834</v>
      </c>
      <c r="B273" s="28">
        <f t="shared" si="21"/>
        <v>500000</v>
      </c>
      <c r="C273" s="28">
        <f t="shared" si="19"/>
        <v>365</v>
      </c>
      <c r="D273" s="27">
        <f>VLOOKUP($A$3&amp;$E$3&amp;VLOOKUP($B$5,$V$3:$W$6,2)&amp;$E$2&amp;$E$1,Тарифи!F:P,HLOOKUP($B$4,Тарифи!$H$4:$P$6,2,0),0)</f>
        <v>0.16750000000000001</v>
      </c>
      <c r="E273" s="28">
        <f t="shared" si="22"/>
        <v>229.45205479452054</v>
      </c>
    </row>
    <row r="274" spans="1:5" x14ac:dyDescent="0.4">
      <c r="A274" s="1">
        <f t="shared" si="20"/>
        <v>45835</v>
      </c>
      <c r="B274" s="28">
        <f t="shared" si="21"/>
        <v>500000</v>
      </c>
      <c r="C274" s="28">
        <f t="shared" si="19"/>
        <v>365</v>
      </c>
      <c r="D274" s="27">
        <f>VLOOKUP($A$3&amp;$E$3&amp;VLOOKUP($B$5,$V$3:$W$6,2)&amp;$E$2&amp;$E$1,Тарифи!F:P,HLOOKUP($B$4,Тарифи!$H$4:$P$6,2,0),0)</f>
        <v>0.16750000000000001</v>
      </c>
      <c r="E274" s="28">
        <f t="shared" si="22"/>
        <v>229.45205479452054</v>
      </c>
    </row>
    <row r="275" spans="1:5" x14ac:dyDescent="0.4">
      <c r="A275" s="1">
        <f t="shared" si="20"/>
        <v>45836</v>
      </c>
      <c r="B275" s="28">
        <f t="shared" si="21"/>
        <v>500000</v>
      </c>
      <c r="C275" s="28">
        <f t="shared" si="19"/>
        <v>365</v>
      </c>
      <c r="D275" s="27">
        <f>VLOOKUP($A$3&amp;$E$3&amp;VLOOKUP($B$5,$V$3:$W$6,2)&amp;$E$2&amp;$E$1,Тарифи!F:P,HLOOKUP($B$4,Тарифи!$H$4:$P$6,2,0),0)</f>
        <v>0.16750000000000001</v>
      </c>
      <c r="E275" s="28">
        <f t="shared" si="22"/>
        <v>229.45205479452054</v>
      </c>
    </row>
    <row r="276" spans="1:5" x14ac:dyDescent="0.4">
      <c r="A276" s="1">
        <f t="shared" si="20"/>
        <v>45837</v>
      </c>
      <c r="B276" s="28">
        <f t="shared" si="21"/>
        <v>500000</v>
      </c>
      <c r="C276" s="28">
        <f t="shared" si="19"/>
        <v>365</v>
      </c>
      <c r="D276" s="27">
        <f>VLOOKUP($A$3&amp;$E$3&amp;VLOOKUP($B$5,$V$3:$W$6,2)&amp;$E$2&amp;$E$1,Тарифи!F:P,HLOOKUP($B$4,Тарифи!$H$4:$P$6,2,0),0)</f>
        <v>0.16750000000000001</v>
      </c>
      <c r="E276" s="28">
        <f t="shared" si="22"/>
        <v>229.45205479452054</v>
      </c>
    </row>
    <row r="277" spans="1:5" x14ac:dyDescent="0.4">
      <c r="A277" s="1">
        <f t="shared" si="20"/>
        <v>45838</v>
      </c>
      <c r="B277" s="28">
        <f t="shared" si="21"/>
        <v>500000</v>
      </c>
      <c r="C277" s="28">
        <f t="shared" si="19"/>
        <v>365</v>
      </c>
      <c r="D277" s="27">
        <f>VLOOKUP($A$3&amp;$E$3&amp;VLOOKUP($B$5,$V$3:$W$6,2)&amp;$E$2&amp;$E$1,Тарифи!F:P,HLOOKUP($B$4,Тарифи!$H$4:$P$6,2,0),0)</f>
        <v>0.16750000000000001</v>
      </c>
      <c r="E277" s="28">
        <f t="shared" si="22"/>
        <v>229.45205479452054</v>
      </c>
    </row>
    <row r="278" spans="1:5" x14ac:dyDescent="0.4">
      <c r="A278" s="1">
        <f t="shared" si="20"/>
        <v>45839</v>
      </c>
      <c r="B278" s="28">
        <f t="shared" si="21"/>
        <v>500000</v>
      </c>
      <c r="C278" s="28">
        <f t="shared" si="19"/>
        <v>365</v>
      </c>
      <c r="D278" s="27">
        <f>VLOOKUP($A$3&amp;$E$3&amp;VLOOKUP($B$5,$V$3:$W$6,2)&amp;$E$2&amp;$E$1,Тарифи!F:P,HLOOKUP($B$4,Тарифи!$H$4:$P$6,2,0),0)</f>
        <v>0.16750000000000001</v>
      </c>
      <c r="E278" s="28">
        <f t="shared" si="22"/>
        <v>229.45205479452054</v>
      </c>
    </row>
    <row r="279" spans="1:5" x14ac:dyDescent="0.4">
      <c r="A279" s="1">
        <f t="shared" si="20"/>
        <v>45840</v>
      </c>
      <c r="B279" s="28">
        <f t="shared" si="21"/>
        <v>500000</v>
      </c>
      <c r="C279" s="28">
        <f t="shared" si="19"/>
        <v>365</v>
      </c>
      <c r="D279" s="27">
        <f>VLOOKUP($A$3&amp;$E$3&amp;VLOOKUP($B$5,$V$3:$W$6,2)&amp;$E$2&amp;$E$1,Тарифи!F:P,HLOOKUP($B$4,Тарифи!$H$4:$P$6,2,0),0)</f>
        <v>0.16750000000000001</v>
      </c>
      <c r="E279" s="28">
        <f t="shared" si="22"/>
        <v>229.45205479452054</v>
      </c>
    </row>
    <row r="280" spans="1:5" x14ac:dyDescent="0.4">
      <c r="A280" s="1">
        <f t="shared" si="20"/>
        <v>45841</v>
      </c>
      <c r="B280" s="28">
        <f t="shared" si="21"/>
        <v>500000</v>
      </c>
      <c r="C280" s="28">
        <f t="shared" si="19"/>
        <v>365</v>
      </c>
      <c r="D280" s="27">
        <f>VLOOKUP($A$3&amp;$E$3&amp;VLOOKUP($B$5,$V$3:$W$6,2)&amp;$E$2&amp;$E$1,Тарифи!F:P,HLOOKUP($B$4,Тарифи!$H$4:$P$6,2,0),0)</f>
        <v>0.16750000000000001</v>
      </c>
      <c r="E280" s="28">
        <f t="shared" si="22"/>
        <v>229.45205479452054</v>
      </c>
    </row>
    <row r="281" spans="1:5" x14ac:dyDescent="0.4">
      <c r="A281" s="1">
        <f t="shared" si="20"/>
        <v>45842</v>
      </c>
      <c r="B281" s="28">
        <f t="shared" si="21"/>
        <v>500000</v>
      </c>
      <c r="C281" s="28">
        <f t="shared" si="19"/>
        <v>365</v>
      </c>
      <c r="D281" s="27">
        <f>VLOOKUP($A$3&amp;$E$3&amp;VLOOKUP($B$5,$V$3:$W$6,2)&amp;$E$2&amp;$E$1,Тарифи!F:P,HLOOKUP($B$4,Тарифи!$H$4:$P$6,2,0),0)</f>
        <v>0.16750000000000001</v>
      </c>
      <c r="E281" s="28">
        <f t="shared" si="22"/>
        <v>229.45205479452054</v>
      </c>
    </row>
    <row r="282" spans="1:5" x14ac:dyDescent="0.4">
      <c r="A282" s="1">
        <f t="shared" si="20"/>
        <v>45843</v>
      </c>
      <c r="B282" s="28">
        <f t="shared" si="21"/>
        <v>500000</v>
      </c>
      <c r="C282" s="28">
        <f t="shared" si="19"/>
        <v>365</v>
      </c>
      <c r="D282" s="27">
        <f>VLOOKUP($A$3&amp;$E$3&amp;VLOOKUP($B$5,$V$3:$W$6,2)&amp;$E$2&amp;$E$1,Тарифи!F:P,HLOOKUP($B$4,Тарифи!$H$4:$P$6,2,0),0)</f>
        <v>0.16750000000000001</v>
      </c>
      <c r="E282" s="28">
        <f t="shared" si="22"/>
        <v>229.45205479452054</v>
      </c>
    </row>
    <row r="283" spans="1:5" x14ac:dyDescent="0.4">
      <c r="A283" s="1">
        <f t="shared" si="20"/>
        <v>45844</v>
      </c>
      <c r="B283" s="28">
        <f t="shared" si="21"/>
        <v>500000</v>
      </c>
      <c r="C283" s="28">
        <f t="shared" si="19"/>
        <v>365</v>
      </c>
      <c r="D283" s="27">
        <f>VLOOKUP($A$3&amp;$E$3&amp;VLOOKUP($B$5,$V$3:$W$6,2)&amp;$E$2&amp;$E$1,Тарифи!F:P,HLOOKUP($B$4,Тарифи!$H$4:$P$6,2,0),0)</f>
        <v>0.16750000000000001</v>
      </c>
      <c r="E283" s="28">
        <f t="shared" si="22"/>
        <v>229.45205479452054</v>
      </c>
    </row>
    <row r="284" spans="1:5" x14ac:dyDescent="0.4">
      <c r="A284" s="1">
        <f t="shared" si="20"/>
        <v>45845</v>
      </c>
      <c r="B284" s="28">
        <f t="shared" si="21"/>
        <v>500000</v>
      </c>
      <c r="C284" s="28">
        <f t="shared" si="19"/>
        <v>365</v>
      </c>
      <c r="D284" s="27">
        <f>VLOOKUP($A$3&amp;$E$3&amp;VLOOKUP($B$5,$V$3:$W$6,2)&amp;$E$2&amp;$E$1,Тарифи!F:P,HLOOKUP($B$4,Тарифи!$H$4:$P$6,2,0),0)</f>
        <v>0.16750000000000001</v>
      </c>
      <c r="E284" s="28">
        <f t="shared" si="22"/>
        <v>229.45205479452054</v>
      </c>
    </row>
    <row r="285" spans="1:5" x14ac:dyDescent="0.4">
      <c r="A285" s="1">
        <f t="shared" si="20"/>
        <v>45846</v>
      </c>
      <c r="B285" s="28">
        <f t="shared" si="21"/>
        <v>500000</v>
      </c>
      <c r="C285" s="28">
        <f t="shared" si="19"/>
        <v>365</v>
      </c>
      <c r="D285" s="27">
        <f>VLOOKUP($A$3&amp;$E$3&amp;VLOOKUP($B$5,$V$3:$W$6,2)&amp;$E$2&amp;$E$1,Тарифи!F:P,HLOOKUP($B$4,Тарифи!$H$4:$P$6,2,0),0)</f>
        <v>0.16750000000000001</v>
      </c>
      <c r="E285" s="28">
        <f t="shared" si="22"/>
        <v>229.45205479452054</v>
      </c>
    </row>
    <row r="286" spans="1:5" x14ac:dyDescent="0.4">
      <c r="A286" s="1">
        <f t="shared" si="20"/>
        <v>45847</v>
      </c>
      <c r="B286" s="28">
        <f t="shared" si="21"/>
        <v>500000</v>
      </c>
      <c r="C286" s="28">
        <f t="shared" si="19"/>
        <v>365</v>
      </c>
      <c r="D286" s="27">
        <f>VLOOKUP($A$3&amp;$E$3&amp;VLOOKUP($B$5,$V$3:$W$6,2)&amp;$E$2&amp;$E$1,Тарифи!F:P,HLOOKUP($B$4,Тарифи!$H$4:$P$6,2,0),0)</f>
        <v>0.16750000000000001</v>
      </c>
      <c r="E286" s="28">
        <f t="shared" si="22"/>
        <v>229.45205479452054</v>
      </c>
    </row>
    <row r="287" spans="1:5" x14ac:dyDescent="0.4">
      <c r="A287" s="1">
        <f t="shared" si="20"/>
        <v>45848</v>
      </c>
      <c r="B287" s="28">
        <f t="shared" si="21"/>
        <v>500000</v>
      </c>
      <c r="C287" s="28">
        <f t="shared" si="19"/>
        <v>365</v>
      </c>
      <c r="D287" s="27">
        <f>VLOOKUP($A$3&amp;$E$3&amp;VLOOKUP($B$5,$V$3:$W$6,2)&amp;$E$2&amp;$E$1,Тарифи!F:P,HLOOKUP($B$4,Тарифи!$H$4:$P$6,2,0),0)</f>
        <v>0.16750000000000001</v>
      </c>
      <c r="E287" s="28">
        <f t="shared" si="22"/>
        <v>229.45205479452054</v>
      </c>
    </row>
    <row r="288" spans="1:5" x14ac:dyDescent="0.4">
      <c r="A288" s="1">
        <f t="shared" si="20"/>
        <v>45849</v>
      </c>
      <c r="B288" s="28">
        <f t="shared" si="21"/>
        <v>500000</v>
      </c>
      <c r="C288" s="28">
        <f t="shared" si="19"/>
        <v>365</v>
      </c>
      <c r="D288" s="27">
        <f>VLOOKUP($A$3&amp;$E$3&amp;VLOOKUP($B$5,$V$3:$W$6,2)&amp;$E$2&amp;$E$1,Тарифи!F:P,HLOOKUP($B$4,Тарифи!$H$4:$P$6,2,0),0)</f>
        <v>0.16750000000000001</v>
      </c>
      <c r="E288" s="28">
        <f t="shared" si="22"/>
        <v>229.45205479452054</v>
      </c>
    </row>
    <row r="289" spans="1:5" x14ac:dyDescent="0.4">
      <c r="A289" s="1">
        <f t="shared" si="20"/>
        <v>45850</v>
      </c>
      <c r="B289" s="28">
        <f t="shared" si="21"/>
        <v>500000</v>
      </c>
      <c r="C289" s="28">
        <f t="shared" si="19"/>
        <v>365</v>
      </c>
      <c r="D289" s="27">
        <f>VLOOKUP($A$3&amp;$E$3&amp;VLOOKUP($B$5,$V$3:$W$6,2)&amp;$E$2&amp;$E$1,Тарифи!F:P,HLOOKUP($B$4,Тарифи!$H$4:$P$6,2,0),0)</f>
        <v>0.16750000000000001</v>
      </c>
      <c r="E289" s="28">
        <f t="shared" si="22"/>
        <v>229.45205479452054</v>
      </c>
    </row>
    <row r="290" spans="1:5" x14ac:dyDescent="0.4">
      <c r="A290" s="1">
        <f t="shared" si="20"/>
        <v>45851</v>
      </c>
      <c r="B290" s="28">
        <f t="shared" si="21"/>
        <v>500000</v>
      </c>
      <c r="C290" s="28">
        <f t="shared" si="19"/>
        <v>365</v>
      </c>
      <c r="D290" s="27">
        <f>VLOOKUP($A$3&amp;$E$3&amp;VLOOKUP($B$5,$V$3:$W$6,2)&amp;$E$2&amp;$E$1,Тарифи!F:P,HLOOKUP($B$4,Тарифи!$H$4:$P$6,2,0),0)</f>
        <v>0.16750000000000001</v>
      </c>
      <c r="E290" s="28">
        <f t="shared" si="22"/>
        <v>229.45205479452054</v>
      </c>
    </row>
    <row r="291" spans="1:5" x14ac:dyDescent="0.4">
      <c r="A291" s="1">
        <f t="shared" si="20"/>
        <v>45852</v>
      </c>
      <c r="B291" s="28">
        <f t="shared" si="21"/>
        <v>500000</v>
      </c>
      <c r="C291" s="28">
        <f t="shared" si="19"/>
        <v>365</v>
      </c>
      <c r="D291" s="27">
        <f>VLOOKUP($A$3&amp;$E$3&amp;VLOOKUP($B$5,$V$3:$W$6,2)&amp;$E$2&amp;$E$1,Тарифи!F:P,HLOOKUP($B$4,Тарифи!$H$4:$P$6,2,0),0)</f>
        <v>0.16750000000000001</v>
      </c>
      <c r="E291" s="28">
        <f t="shared" si="22"/>
        <v>229.45205479452054</v>
      </c>
    </row>
    <row r="292" spans="1:5" x14ac:dyDescent="0.4">
      <c r="A292" s="1">
        <f t="shared" si="20"/>
        <v>45853</v>
      </c>
      <c r="B292" s="28">
        <f t="shared" si="21"/>
        <v>500000</v>
      </c>
      <c r="C292" s="28">
        <f t="shared" si="19"/>
        <v>365</v>
      </c>
      <c r="D292" s="27">
        <f>VLOOKUP($A$3&amp;$E$3&amp;VLOOKUP($B$5,$V$3:$W$6,2)&amp;$E$2&amp;$E$1,Тарифи!F:P,HLOOKUP($B$4,Тарифи!$H$4:$P$6,2,0),0)</f>
        <v>0.16750000000000001</v>
      </c>
      <c r="E292" s="28">
        <f t="shared" si="22"/>
        <v>229.45205479452054</v>
      </c>
    </row>
    <row r="293" spans="1:5" x14ac:dyDescent="0.4">
      <c r="A293" s="1">
        <f t="shared" si="20"/>
        <v>45854</v>
      </c>
      <c r="B293" s="28">
        <f t="shared" si="21"/>
        <v>500000</v>
      </c>
      <c r="C293" s="28">
        <f t="shared" si="19"/>
        <v>365</v>
      </c>
      <c r="D293" s="27">
        <f>VLOOKUP($A$3&amp;$E$3&amp;VLOOKUP($B$5,$V$3:$W$6,2)&amp;$E$2&amp;$E$1,Тарифи!F:P,HLOOKUP($B$4,Тарифи!$H$4:$P$6,2,0),0)</f>
        <v>0.16750000000000001</v>
      </c>
      <c r="E293" s="28">
        <f t="shared" si="22"/>
        <v>229.45205479452054</v>
      </c>
    </row>
    <row r="294" spans="1:5" x14ac:dyDescent="0.4">
      <c r="A294" s="1">
        <f t="shared" si="20"/>
        <v>45855</v>
      </c>
      <c r="B294" s="28">
        <f t="shared" si="21"/>
        <v>500000</v>
      </c>
      <c r="C294" s="28">
        <f t="shared" si="19"/>
        <v>365</v>
      </c>
      <c r="D294" s="27">
        <f>VLOOKUP($A$3&amp;$E$3&amp;VLOOKUP($B$5,$V$3:$W$6,2)&amp;$E$2&amp;$E$1,Тарифи!F:P,HLOOKUP($B$4,Тарифи!$H$4:$P$6,2,0),0)</f>
        <v>0.16750000000000001</v>
      </c>
      <c r="E294" s="28">
        <f t="shared" si="22"/>
        <v>229.45205479452054</v>
      </c>
    </row>
    <row r="295" spans="1:5" x14ac:dyDescent="0.4">
      <c r="A295" s="1">
        <f t="shared" si="20"/>
        <v>45856</v>
      </c>
      <c r="B295" s="28">
        <f t="shared" si="21"/>
        <v>500000</v>
      </c>
      <c r="C295" s="28">
        <f t="shared" si="19"/>
        <v>365</v>
      </c>
      <c r="D295" s="27">
        <f>VLOOKUP($A$3&amp;$E$3&amp;VLOOKUP($B$5,$V$3:$W$6,2)&amp;$E$2&amp;$E$1,Тарифи!F:P,HLOOKUP($B$4,Тарифи!$H$4:$P$6,2,0),0)</f>
        <v>0.16750000000000001</v>
      </c>
      <c r="E295" s="28">
        <f t="shared" si="22"/>
        <v>229.45205479452054</v>
      </c>
    </row>
    <row r="296" spans="1:5" x14ac:dyDescent="0.4">
      <c r="A296" s="1">
        <f t="shared" si="20"/>
        <v>45857</v>
      </c>
      <c r="B296" s="28">
        <f t="shared" si="21"/>
        <v>500000</v>
      </c>
      <c r="C296" s="28">
        <f t="shared" si="19"/>
        <v>365</v>
      </c>
      <c r="D296" s="27">
        <f>VLOOKUP($A$3&amp;$E$3&amp;VLOOKUP($B$5,$V$3:$W$6,2)&amp;$E$2&amp;$E$1,Тарифи!F:P,HLOOKUP($B$4,Тарифи!$H$4:$P$6,2,0),0)</f>
        <v>0.16750000000000001</v>
      </c>
      <c r="E296" s="28">
        <f t="shared" si="22"/>
        <v>229.45205479452054</v>
      </c>
    </row>
    <row r="297" spans="1:5" x14ac:dyDescent="0.4">
      <c r="A297" s="1">
        <f t="shared" si="20"/>
        <v>45858</v>
      </c>
      <c r="B297" s="28">
        <f t="shared" si="21"/>
        <v>500000</v>
      </c>
      <c r="C297" s="28">
        <f t="shared" si="19"/>
        <v>365</v>
      </c>
      <c r="D297" s="27">
        <f>VLOOKUP($A$3&amp;$E$3&amp;VLOOKUP($B$5,$V$3:$W$6,2)&amp;$E$2&amp;$E$1,Тарифи!F:P,HLOOKUP($B$4,Тарифи!$H$4:$P$6,2,0),0)</f>
        <v>0.16750000000000001</v>
      </c>
      <c r="E297" s="28">
        <f t="shared" si="22"/>
        <v>229.45205479452054</v>
      </c>
    </row>
    <row r="298" spans="1:5" x14ac:dyDescent="0.4">
      <c r="A298" s="1">
        <f t="shared" si="20"/>
        <v>45859</v>
      </c>
      <c r="B298" s="28">
        <f t="shared" si="21"/>
        <v>500000</v>
      </c>
      <c r="C298" s="28">
        <f t="shared" si="19"/>
        <v>365</v>
      </c>
      <c r="D298" s="27">
        <f>VLOOKUP($A$3&amp;$E$3&amp;VLOOKUP($B$5,$V$3:$W$6,2)&amp;$E$2&amp;$E$1,Тарифи!F:P,HLOOKUP($B$4,Тарифи!$H$4:$P$6,2,0),0)</f>
        <v>0.16750000000000001</v>
      </c>
      <c r="E298" s="28">
        <f t="shared" si="22"/>
        <v>229.45205479452054</v>
      </c>
    </row>
    <row r="299" spans="1:5" x14ac:dyDescent="0.4">
      <c r="A299" s="1">
        <f t="shared" si="20"/>
        <v>45860</v>
      </c>
      <c r="B299" s="28">
        <f t="shared" si="21"/>
        <v>500000</v>
      </c>
      <c r="C299" s="28">
        <f t="shared" si="19"/>
        <v>365</v>
      </c>
      <c r="D299" s="27">
        <f>VLOOKUP($A$3&amp;$E$3&amp;VLOOKUP($B$5,$V$3:$W$6,2)&amp;$E$2&amp;$E$1,Тарифи!F:P,HLOOKUP($B$4,Тарифи!$H$4:$P$6,2,0),0)</f>
        <v>0.16750000000000001</v>
      </c>
      <c r="E299" s="28">
        <f t="shared" si="22"/>
        <v>229.45205479452054</v>
      </c>
    </row>
    <row r="300" spans="1:5" x14ac:dyDescent="0.4">
      <c r="A300" s="1">
        <f t="shared" si="20"/>
        <v>45861</v>
      </c>
      <c r="B300" s="28">
        <f t="shared" si="21"/>
        <v>500000</v>
      </c>
      <c r="C300" s="28">
        <f t="shared" si="19"/>
        <v>365</v>
      </c>
      <c r="D300" s="27">
        <f>VLOOKUP($A$3&amp;$E$3&amp;VLOOKUP($B$5,$V$3:$W$6,2)&amp;$E$2&amp;$E$1,Тарифи!F:P,HLOOKUP($B$4,Тарифи!$H$4:$P$6,2,0),0)</f>
        <v>0.16750000000000001</v>
      </c>
      <c r="E300" s="28">
        <f t="shared" si="22"/>
        <v>229.45205479452054</v>
      </c>
    </row>
    <row r="301" spans="1:5" x14ac:dyDescent="0.4">
      <c r="A301" s="1">
        <f t="shared" si="20"/>
        <v>45862</v>
      </c>
      <c r="B301" s="28">
        <f t="shared" si="21"/>
        <v>500000</v>
      </c>
      <c r="C301" s="28">
        <f t="shared" si="19"/>
        <v>365</v>
      </c>
      <c r="D301" s="27">
        <f>VLOOKUP($A$3&amp;$E$3&amp;VLOOKUP($B$5,$V$3:$W$6,2)&amp;$E$2&amp;$E$1,Тарифи!F:P,HLOOKUP($B$4,Тарифи!$H$4:$P$6,2,0),0)</f>
        <v>0.16750000000000001</v>
      </c>
      <c r="E301" s="28">
        <f t="shared" si="22"/>
        <v>229.45205479452054</v>
      </c>
    </row>
    <row r="302" spans="1:5" x14ac:dyDescent="0.4">
      <c r="A302" s="1">
        <f t="shared" si="20"/>
        <v>45863</v>
      </c>
      <c r="B302" s="28">
        <f t="shared" si="21"/>
        <v>500000</v>
      </c>
      <c r="C302" s="28">
        <f t="shared" si="19"/>
        <v>365</v>
      </c>
      <c r="D302" s="27">
        <f>VLOOKUP($A$3&amp;$E$3&amp;VLOOKUP($B$5,$V$3:$W$6,2)&amp;$E$2&amp;$E$1,Тарифи!F:P,HLOOKUP($B$4,Тарифи!$H$4:$P$6,2,0),0)</f>
        <v>0.16750000000000001</v>
      </c>
      <c r="E302" s="28">
        <f t="shared" si="22"/>
        <v>229.45205479452054</v>
      </c>
    </row>
    <row r="303" spans="1:5" x14ac:dyDescent="0.4">
      <c r="A303" s="1">
        <f t="shared" si="20"/>
        <v>45864</v>
      </c>
      <c r="B303" s="28">
        <f t="shared" si="21"/>
        <v>500000</v>
      </c>
      <c r="C303" s="28">
        <f t="shared" si="19"/>
        <v>365</v>
      </c>
      <c r="D303" s="27">
        <f>VLOOKUP($A$3&amp;$E$3&amp;VLOOKUP($B$5,$V$3:$W$6,2)&amp;$E$2&amp;$E$1,Тарифи!F:P,HLOOKUP($B$4,Тарифи!$H$4:$P$6,2,0),0)</f>
        <v>0.16750000000000001</v>
      </c>
      <c r="E303" s="28">
        <f t="shared" si="22"/>
        <v>229.45205479452054</v>
      </c>
    </row>
    <row r="304" spans="1:5" x14ac:dyDescent="0.4">
      <c r="A304" s="1">
        <f t="shared" si="20"/>
        <v>45865</v>
      </c>
      <c r="B304" s="28">
        <f t="shared" si="21"/>
        <v>500000</v>
      </c>
      <c r="C304" s="28">
        <f t="shared" si="19"/>
        <v>365</v>
      </c>
      <c r="D304" s="27">
        <f>VLOOKUP($A$3&amp;$E$3&amp;VLOOKUP($B$5,$V$3:$W$6,2)&amp;$E$2&amp;$E$1,Тарифи!F:P,HLOOKUP($B$4,Тарифи!$H$4:$P$6,2,0),0)</f>
        <v>0.16750000000000001</v>
      </c>
      <c r="E304" s="28">
        <f t="shared" si="22"/>
        <v>229.45205479452054</v>
      </c>
    </row>
    <row r="305" spans="1:5" x14ac:dyDescent="0.4">
      <c r="A305" s="1">
        <f t="shared" si="20"/>
        <v>45866</v>
      </c>
      <c r="B305" s="28">
        <f t="shared" si="21"/>
        <v>500000</v>
      </c>
      <c r="C305" s="28">
        <f t="shared" si="19"/>
        <v>365</v>
      </c>
      <c r="D305" s="27">
        <f>VLOOKUP($A$3&amp;$E$3&amp;VLOOKUP($B$5,$V$3:$W$6,2)&amp;$E$2&amp;$E$1,Тарифи!F:P,HLOOKUP($B$4,Тарифи!$H$4:$P$6,2,0),0)</f>
        <v>0.16750000000000001</v>
      </c>
      <c r="E305" s="28">
        <f t="shared" si="22"/>
        <v>229.45205479452054</v>
      </c>
    </row>
    <row r="306" spans="1:5" x14ac:dyDescent="0.4">
      <c r="A306" s="1">
        <f t="shared" si="20"/>
        <v>45867</v>
      </c>
      <c r="B306" s="28">
        <f t="shared" si="21"/>
        <v>500000</v>
      </c>
      <c r="C306" s="28">
        <f t="shared" si="19"/>
        <v>365</v>
      </c>
      <c r="D306" s="27">
        <f>VLOOKUP($A$3&amp;$E$3&amp;VLOOKUP($B$5,$V$3:$W$6,2)&amp;$E$2&amp;$E$1,Тарифи!F:P,HLOOKUP($B$4,Тарифи!$H$4:$P$6,2,0),0)</f>
        <v>0.16750000000000001</v>
      </c>
      <c r="E306" s="28">
        <f t="shared" si="22"/>
        <v>229.45205479452054</v>
      </c>
    </row>
    <row r="307" spans="1:5" x14ac:dyDescent="0.4">
      <c r="A307" s="1">
        <f t="shared" si="20"/>
        <v>45868</v>
      </c>
      <c r="B307" s="28">
        <f t="shared" si="21"/>
        <v>500000</v>
      </c>
      <c r="C307" s="28">
        <f t="shared" si="19"/>
        <v>365</v>
      </c>
      <c r="D307" s="27">
        <f>VLOOKUP($A$3&amp;$E$3&amp;VLOOKUP($B$5,$V$3:$W$6,2)&amp;$E$2&amp;$E$1,Тарифи!F:P,HLOOKUP($B$4,Тарифи!$H$4:$P$6,2,0),0)</f>
        <v>0.16750000000000001</v>
      </c>
      <c r="E307" s="28">
        <f t="shared" si="22"/>
        <v>229.45205479452054</v>
      </c>
    </row>
    <row r="308" spans="1:5" x14ac:dyDescent="0.4">
      <c r="A308" s="1">
        <f t="shared" si="20"/>
        <v>45869</v>
      </c>
      <c r="B308" s="28">
        <f t="shared" si="21"/>
        <v>500000</v>
      </c>
      <c r="C308" s="28">
        <f t="shared" si="19"/>
        <v>365</v>
      </c>
      <c r="D308" s="27">
        <f>VLOOKUP($A$3&amp;$E$3&amp;VLOOKUP($B$5,$V$3:$W$6,2)&amp;$E$2&amp;$E$1,Тарифи!F:P,HLOOKUP($B$4,Тарифи!$H$4:$P$6,2,0),0)</f>
        <v>0.16750000000000001</v>
      </c>
      <c r="E308" s="28">
        <f t="shared" si="22"/>
        <v>229.45205479452054</v>
      </c>
    </row>
    <row r="309" spans="1:5" x14ac:dyDescent="0.4">
      <c r="A309" s="1">
        <f t="shared" si="20"/>
        <v>45870</v>
      </c>
      <c r="B309" s="28">
        <f t="shared" si="21"/>
        <v>500000</v>
      </c>
      <c r="C309" s="28">
        <f t="shared" si="19"/>
        <v>365</v>
      </c>
      <c r="D309" s="27">
        <f>VLOOKUP($A$3&amp;$E$3&amp;VLOOKUP($B$5,$V$3:$W$6,2)&amp;$E$2&amp;$E$1,Тарифи!F:P,HLOOKUP($B$4,Тарифи!$H$4:$P$6,2,0),0)</f>
        <v>0.16750000000000001</v>
      </c>
      <c r="E309" s="28">
        <f t="shared" si="22"/>
        <v>229.45205479452054</v>
      </c>
    </row>
    <row r="310" spans="1:5" x14ac:dyDescent="0.4">
      <c r="A310" s="1">
        <f t="shared" si="20"/>
        <v>45871</v>
      </c>
      <c r="B310" s="28">
        <f t="shared" si="21"/>
        <v>500000</v>
      </c>
      <c r="C310" s="28">
        <f t="shared" si="19"/>
        <v>365</v>
      </c>
      <c r="D310" s="27">
        <f>VLOOKUP($A$3&amp;$E$3&amp;VLOOKUP($B$5,$V$3:$W$6,2)&amp;$E$2&amp;$E$1,Тарифи!F:P,HLOOKUP($B$4,Тарифи!$H$4:$P$6,2,0),0)</f>
        <v>0.16750000000000001</v>
      </c>
      <c r="E310" s="28">
        <f t="shared" si="22"/>
        <v>229.45205479452054</v>
      </c>
    </row>
    <row r="311" spans="1:5" x14ac:dyDescent="0.4">
      <c r="A311" s="1">
        <f t="shared" si="20"/>
        <v>45872</v>
      </c>
      <c r="B311" s="28">
        <f t="shared" si="21"/>
        <v>500000</v>
      </c>
      <c r="C311" s="28">
        <f t="shared" si="19"/>
        <v>365</v>
      </c>
      <c r="D311" s="27">
        <f>VLOOKUP($A$3&amp;$E$3&amp;VLOOKUP($B$5,$V$3:$W$6,2)&amp;$E$2&amp;$E$1,Тарифи!F:P,HLOOKUP($B$4,Тарифи!$H$4:$P$6,2,0),0)</f>
        <v>0.16750000000000001</v>
      </c>
      <c r="E311" s="28">
        <f t="shared" si="22"/>
        <v>229.45205479452054</v>
      </c>
    </row>
    <row r="312" spans="1:5" x14ac:dyDescent="0.4">
      <c r="A312" s="1">
        <f t="shared" si="20"/>
        <v>45873</v>
      </c>
      <c r="B312" s="28">
        <f t="shared" si="21"/>
        <v>500000</v>
      </c>
      <c r="C312" s="28">
        <f t="shared" si="19"/>
        <v>365</v>
      </c>
      <c r="D312" s="27">
        <f>VLOOKUP($A$3&amp;$E$3&amp;VLOOKUP($B$5,$V$3:$W$6,2)&amp;$E$2&amp;$E$1,Тарифи!F:P,HLOOKUP($B$4,Тарифи!$H$4:$P$6,2,0),0)</f>
        <v>0.16750000000000001</v>
      </c>
      <c r="E312" s="28">
        <f t="shared" si="22"/>
        <v>229.45205479452054</v>
      </c>
    </row>
    <row r="313" spans="1:5" x14ac:dyDescent="0.4">
      <c r="A313" s="1">
        <f t="shared" si="20"/>
        <v>45874</v>
      </c>
      <c r="B313" s="28">
        <f t="shared" si="21"/>
        <v>500000</v>
      </c>
      <c r="C313" s="28">
        <f t="shared" si="19"/>
        <v>365</v>
      </c>
      <c r="D313" s="27">
        <f>VLOOKUP($A$3&amp;$E$3&amp;VLOOKUP($B$5,$V$3:$W$6,2)&amp;$E$2&amp;$E$1,Тарифи!F:P,HLOOKUP($B$4,Тарифи!$H$4:$P$6,2,0),0)</f>
        <v>0.16750000000000001</v>
      </c>
      <c r="E313" s="28">
        <f t="shared" si="22"/>
        <v>229.45205479452054</v>
      </c>
    </row>
    <row r="314" spans="1:5" x14ac:dyDescent="0.4">
      <c r="A314" s="1">
        <f t="shared" si="20"/>
        <v>45875</v>
      </c>
      <c r="B314" s="28">
        <f t="shared" si="21"/>
        <v>500000</v>
      </c>
      <c r="C314" s="28">
        <f t="shared" si="19"/>
        <v>365</v>
      </c>
      <c r="D314" s="27">
        <f>VLOOKUP($A$3&amp;$E$3&amp;VLOOKUP($B$5,$V$3:$W$6,2)&amp;$E$2&amp;$E$1,Тарифи!F:P,HLOOKUP($B$4,Тарифи!$H$4:$P$6,2,0),0)</f>
        <v>0.16750000000000001</v>
      </c>
      <c r="E314" s="28">
        <f t="shared" si="22"/>
        <v>229.45205479452054</v>
      </c>
    </row>
    <row r="315" spans="1:5" x14ac:dyDescent="0.4">
      <c r="A315" s="1">
        <f t="shared" si="20"/>
        <v>45876</v>
      </c>
      <c r="B315" s="28">
        <f t="shared" si="21"/>
        <v>500000</v>
      </c>
      <c r="C315" s="28">
        <f t="shared" si="19"/>
        <v>365</v>
      </c>
      <c r="D315" s="27">
        <f>VLOOKUP($A$3&amp;$E$3&amp;VLOOKUP($B$5,$V$3:$W$6,2)&amp;$E$2&amp;$E$1,Тарифи!F:P,HLOOKUP($B$4,Тарифи!$H$4:$P$6,2,0),0)</f>
        <v>0.16750000000000001</v>
      </c>
      <c r="E315" s="28">
        <f t="shared" si="22"/>
        <v>229.45205479452054</v>
      </c>
    </row>
    <row r="316" spans="1:5" x14ac:dyDescent="0.4">
      <c r="A316" s="1">
        <f t="shared" si="20"/>
        <v>45877</v>
      </c>
      <c r="B316" s="28">
        <f t="shared" si="21"/>
        <v>500000</v>
      </c>
      <c r="C316" s="28">
        <f t="shared" si="19"/>
        <v>365</v>
      </c>
      <c r="D316" s="27">
        <f>VLOOKUP($A$3&amp;$E$3&amp;VLOOKUP($B$5,$V$3:$W$6,2)&amp;$E$2&amp;$E$1,Тарифи!F:P,HLOOKUP($B$4,Тарифи!$H$4:$P$6,2,0),0)</f>
        <v>0.16750000000000001</v>
      </c>
      <c r="E316" s="28">
        <f t="shared" si="22"/>
        <v>229.45205479452054</v>
      </c>
    </row>
    <row r="317" spans="1:5" x14ac:dyDescent="0.4">
      <c r="A317" s="1">
        <f t="shared" si="20"/>
        <v>45878</v>
      </c>
      <c r="B317" s="28">
        <f t="shared" si="21"/>
        <v>500000</v>
      </c>
      <c r="C317" s="28">
        <f t="shared" si="19"/>
        <v>365</v>
      </c>
      <c r="D317" s="27">
        <f>VLOOKUP($A$3&amp;$E$3&amp;VLOOKUP($B$5,$V$3:$W$6,2)&amp;$E$2&amp;$E$1,Тарифи!F:P,HLOOKUP($B$4,Тарифи!$H$4:$P$6,2,0),0)</f>
        <v>0.16750000000000001</v>
      </c>
      <c r="E317" s="28">
        <f t="shared" si="22"/>
        <v>229.45205479452054</v>
      </c>
    </row>
    <row r="318" spans="1:5" x14ac:dyDescent="0.4">
      <c r="A318" s="1">
        <f t="shared" si="20"/>
        <v>45879</v>
      </c>
      <c r="B318" s="28">
        <f t="shared" si="21"/>
        <v>500000</v>
      </c>
      <c r="C318" s="28">
        <f t="shared" si="19"/>
        <v>365</v>
      </c>
      <c r="D318" s="27">
        <f>VLOOKUP($A$3&amp;$E$3&amp;VLOOKUP($B$5,$V$3:$W$6,2)&amp;$E$2&amp;$E$1,Тарифи!F:P,HLOOKUP($B$4,Тарифи!$H$4:$P$6,2,0),0)</f>
        <v>0.16750000000000001</v>
      </c>
      <c r="E318" s="28">
        <f t="shared" si="22"/>
        <v>229.45205479452054</v>
      </c>
    </row>
    <row r="319" spans="1:5" x14ac:dyDescent="0.4">
      <c r="A319" s="1">
        <f t="shared" si="20"/>
        <v>45880</v>
      </c>
      <c r="B319" s="28">
        <f t="shared" si="21"/>
        <v>500000</v>
      </c>
      <c r="C319" s="28">
        <f t="shared" si="19"/>
        <v>365</v>
      </c>
      <c r="D319" s="27">
        <f>VLOOKUP($A$3&amp;$E$3&amp;VLOOKUP($B$5,$V$3:$W$6,2)&amp;$E$2&amp;$E$1,Тарифи!F:P,HLOOKUP($B$4,Тарифи!$H$4:$P$6,2,0),0)</f>
        <v>0.16750000000000001</v>
      </c>
      <c r="E319" s="28">
        <f t="shared" si="22"/>
        <v>229.45205479452054</v>
      </c>
    </row>
    <row r="320" spans="1:5" x14ac:dyDescent="0.4">
      <c r="A320" s="1">
        <f t="shared" si="20"/>
        <v>45881</v>
      </c>
      <c r="B320" s="28">
        <f t="shared" si="21"/>
        <v>500000</v>
      </c>
      <c r="C320" s="28">
        <f t="shared" si="19"/>
        <v>365</v>
      </c>
      <c r="D320" s="27">
        <f>VLOOKUP($A$3&amp;$E$3&amp;VLOOKUP($B$5,$V$3:$W$6,2)&amp;$E$2&amp;$E$1,Тарифи!F:P,HLOOKUP($B$4,Тарифи!$H$4:$P$6,2,0),0)</f>
        <v>0.16750000000000001</v>
      </c>
      <c r="E320" s="28">
        <f t="shared" si="22"/>
        <v>229.45205479452054</v>
      </c>
    </row>
    <row r="321" spans="1:5" x14ac:dyDescent="0.4">
      <c r="A321" s="1">
        <f t="shared" si="20"/>
        <v>45882</v>
      </c>
      <c r="B321" s="28">
        <f t="shared" si="21"/>
        <v>500000</v>
      </c>
      <c r="C321" s="28">
        <f t="shared" si="19"/>
        <v>365</v>
      </c>
      <c r="D321" s="27">
        <f>VLOOKUP($A$3&amp;$E$3&amp;VLOOKUP($B$5,$V$3:$W$6,2)&amp;$E$2&amp;$E$1,Тарифи!F:P,HLOOKUP($B$4,Тарифи!$H$4:$P$6,2,0),0)</f>
        <v>0.16750000000000001</v>
      </c>
      <c r="E321" s="28">
        <f t="shared" si="22"/>
        <v>229.45205479452054</v>
      </c>
    </row>
    <row r="322" spans="1:5" x14ac:dyDescent="0.4">
      <c r="A322" s="1">
        <f t="shared" si="20"/>
        <v>45883</v>
      </c>
      <c r="B322" s="28">
        <f t="shared" si="21"/>
        <v>500000</v>
      </c>
      <c r="C322" s="28">
        <f t="shared" si="19"/>
        <v>365</v>
      </c>
      <c r="D322" s="27">
        <f>VLOOKUP($A$3&amp;$E$3&amp;VLOOKUP($B$5,$V$3:$W$6,2)&amp;$E$2&amp;$E$1,Тарифи!F:P,HLOOKUP($B$4,Тарифи!$H$4:$P$6,2,0),0)</f>
        <v>0.16750000000000001</v>
      </c>
      <c r="E322" s="28">
        <f t="shared" si="22"/>
        <v>229.45205479452054</v>
      </c>
    </row>
    <row r="323" spans="1:5" x14ac:dyDescent="0.4">
      <c r="A323" s="1">
        <f t="shared" si="20"/>
        <v>45884</v>
      </c>
      <c r="B323" s="28">
        <f t="shared" si="21"/>
        <v>500000</v>
      </c>
      <c r="C323" s="28">
        <f t="shared" si="19"/>
        <v>365</v>
      </c>
      <c r="D323" s="27">
        <f>VLOOKUP($A$3&amp;$E$3&amp;VLOOKUP($B$5,$V$3:$W$6,2)&amp;$E$2&amp;$E$1,Тарифи!F:P,HLOOKUP($B$4,Тарифи!$H$4:$P$6,2,0),0)</f>
        <v>0.16750000000000001</v>
      </c>
      <c r="E323" s="28">
        <f t="shared" si="22"/>
        <v>229.45205479452054</v>
      </c>
    </row>
    <row r="324" spans="1:5" x14ac:dyDescent="0.4">
      <c r="A324" s="1">
        <f t="shared" si="20"/>
        <v>45885</v>
      </c>
      <c r="B324" s="28">
        <f t="shared" si="21"/>
        <v>500000</v>
      </c>
      <c r="C324" s="28">
        <f t="shared" si="19"/>
        <v>365</v>
      </c>
      <c r="D324" s="27">
        <f>VLOOKUP($A$3&amp;$E$3&amp;VLOOKUP($B$5,$V$3:$W$6,2)&amp;$E$2&amp;$E$1,Тарифи!F:P,HLOOKUP($B$4,Тарифи!$H$4:$P$6,2,0),0)</f>
        <v>0.16750000000000001</v>
      </c>
      <c r="E324" s="28">
        <f t="shared" si="22"/>
        <v>229.45205479452054</v>
      </c>
    </row>
    <row r="325" spans="1:5" x14ac:dyDescent="0.4">
      <c r="A325" s="1">
        <f t="shared" si="20"/>
        <v>45886</v>
      </c>
      <c r="B325" s="28">
        <f t="shared" si="21"/>
        <v>500000</v>
      </c>
      <c r="C325" s="28">
        <f t="shared" si="19"/>
        <v>365</v>
      </c>
      <c r="D325" s="27">
        <f>VLOOKUP($A$3&amp;$E$3&amp;VLOOKUP($B$5,$V$3:$W$6,2)&amp;$E$2&amp;$E$1,Тарифи!F:P,HLOOKUP($B$4,Тарифи!$H$4:$P$6,2,0),0)</f>
        <v>0.16750000000000001</v>
      </c>
      <c r="E325" s="28">
        <f t="shared" si="22"/>
        <v>229.45205479452054</v>
      </c>
    </row>
    <row r="326" spans="1:5" x14ac:dyDescent="0.4">
      <c r="A326" s="1">
        <f t="shared" si="20"/>
        <v>45887</v>
      </c>
      <c r="B326" s="28">
        <f t="shared" si="21"/>
        <v>500000</v>
      </c>
      <c r="C326" s="28">
        <f t="shared" ref="C326:C389" si="23">IFERROR(VLOOKUP(YEAR(A326),$P$3:$Q$11,2,0),365)</f>
        <v>365</v>
      </c>
      <c r="D326" s="27">
        <f>VLOOKUP($A$3&amp;$E$3&amp;VLOOKUP($B$5,$V$3:$W$6,2)&amp;$E$2&amp;$E$1,Тарифи!F:P,HLOOKUP($B$4,Тарифи!$H$4:$P$6,2,0),0)</f>
        <v>0.16750000000000001</v>
      </c>
      <c r="E326" s="28">
        <f t="shared" si="22"/>
        <v>229.45205479452054</v>
      </c>
    </row>
    <row r="327" spans="1:5" x14ac:dyDescent="0.4">
      <c r="A327" s="1">
        <f t="shared" ref="A327:A390" si="24">A326+1</f>
        <v>45888</v>
      </c>
      <c r="B327" s="28">
        <f t="shared" ref="B327:B390" si="25">IF(A327&gt;=$G$4,0,B326)</f>
        <v>500000</v>
      </c>
      <c r="C327" s="28">
        <f t="shared" si="23"/>
        <v>365</v>
      </c>
      <c r="D327" s="27">
        <f>VLOOKUP($A$3&amp;$E$3&amp;VLOOKUP($B$5,$V$3:$W$6,2)&amp;$E$2&amp;$E$1,Тарифи!F:P,HLOOKUP($B$4,Тарифи!$H$4:$P$6,2,0),0)</f>
        <v>0.16750000000000001</v>
      </c>
      <c r="E327" s="28">
        <f t="shared" ref="E327:E390" si="26">B327*D327/C327</f>
        <v>229.45205479452054</v>
      </c>
    </row>
    <row r="328" spans="1:5" x14ac:dyDescent="0.4">
      <c r="A328" s="1">
        <f t="shared" si="24"/>
        <v>45889</v>
      </c>
      <c r="B328" s="28">
        <f t="shared" si="25"/>
        <v>500000</v>
      </c>
      <c r="C328" s="28">
        <f t="shared" si="23"/>
        <v>365</v>
      </c>
      <c r="D328" s="27">
        <f>VLOOKUP($A$3&amp;$E$3&amp;VLOOKUP($B$5,$V$3:$W$6,2)&amp;$E$2&amp;$E$1,Тарифи!F:P,HLOOKUP($B$4,Тарифи!$H$4:$P$6,2,0),0)</f>
        <v>0.16750000000000001</v>
      </c>
      <c r="E328" s="28">
        <f t="shared" si="26"/>
        <v>229.45205479452054</v>
      </c>
    </row>
    <row r="329" spans="1:5" x14ac:dyDescent="0.4">
      <c r="A329" s="1">
        <f t="shared" si="24"/>
        <v>45890</v>
      </c>
      <c r="B329" s="28">
        <f t="shared" si="25"/>
        <v>500000</v>
      </c>
      <c r="C329" s="28">
        <f t="shared" si="23"/>
        <v>365</v>
      </c>
      <c r="D329" s="27">
        <f>VLOOKUP($A$3&amp;$E$3&amp;VLOOKUP($B$5,$V$3:$W$6,2)&amp;$E$2&amp;$E$1,Тарифи!F:P,HLOOKUP($B$4,Тарифи!$H$4:$P$6,2,0),0)</f>
        <v>0.16750000000000001</v>
      </c>
      <c r="E329" s="28">
        <f t="shared" si="26"/>
        <v>229.45205479452054</v>
      </c>
    </row>
    <row r="330" spans="1:5" x14ac:dyDescent="0.4">
      <c r="A330" s="1">
        <f t="shared" si="24"/>
        <v>45891</v>
      </c>
      <c r="B330" s="28">
        <f t="shared" si="25"/>
        <v>500000</v>
      </c>
      <c r="C330" s="28">
        <f t="shared" si="23"/>
        <v>365</v>
      </c>
      <c r="D330" s="27">
        <f>VLOOKUP($A$3&amp;$E$3&amp;VLOOKUP($B$5,$V$3:$W$6,2)&amp;$E$2&amp;$E$1,Тарифи!F:P,HLOOKUP($B$4,Тарифи!$H$4:$P$6,2,0),0)</f>
        <v>0.16750000000000001</v>
      </c>
      <c r="E330" s="28">
        <f t="shared" si="26"/>
        <v>229.45205479452054</v>
      </c>
    </row>
    <row r="331" spans="1:5" x14ac:dyDescent="0.4">
      <c r="A331" s="1">
        <f t="shared" si="24"/>
        <v>45892</v>
      </c>
      <c r="B331" s="28">
        <f t="shared" si="25"/>
        <v>500000</v>
      </c>
      <c r="C331" s="28">
        <f t="shared" si="23"/>
        <v>365</v>
      </c>
      <c r="D331" s="27">
        <f>VLOOKUP($A$3&amp;$E$3&amp;VLOOKUP($B$5,$V$3:$W$6,2)&amp;$E$2&amp;$E$1,Тарифи!F:P,HLOOKUP($B$4,Тарифи!$H$4:$P$6,2,0),0)</f>
        <v>0.16750000000000001</v>
      </c>
      <c r="E331" s="28">
        <f t="shared" si="26"/>
        <v>229.45205479452054</v>
      </c>
    </row>
    <row r="332" spans="1:5" x14ac:dyDescent="0.4">
      <c r="A332" s="1">
        <f t="shared" si="24"/>
        <v>45893</v>
      </c>
      <c r="B332" s="28">
        <f t="shared" si="25"/>
        <v>500000</v>
      </c>
      <c r="C332" s="28">
        <f t="shared" si="23"/>
        <v>365</v>
      </c>
      <c r="D332" s="27">
        <f>VLOOKUP($A$3&amp;$E$3&amp;VLOOKUP($B$5,$V$3:$W$6,2)&amp;$E$2&amp;$E$1,Тарифи!F:P,HLOOKUP($B$4,Тарифи!$H$4:$P$6,2,0),0)</f>
        <v>0.16750000000000001</v>
      </c>
      <c r="E332" s="28">
        <f t="shared" si="26"/>
        <v>229.45205479452054</v>
      </c>
    </row>
    <row r="333" spans="1:5" x14ac:dyDescent="0.4">
      <c r="A333" s="1">
        <f t="shared" si="24"/>
        <v>45894</v>
      </c>
      <c r="B333" s="28">
        <f t="shared" si="25"/>
        <v>500000</v>
      </c>
      <c r="C333" s="28">
        <f t="shared" si="23"/>
        <v>365</v>
      </c>
      <c r="D333" s="27">
        <f>VLOOKUP($A$3&amp;$E$3&amp;VLOOKUP($B$5,$V$3:$W$6,2)&amp;$E$2&amp;$E$1,Тарифи!F:P,HLOOKUP($B$4,Тарифи!$H$4:$P$6,2,0),0)</f>
        <v>0.16750000000000001</v>
      </c>
      <c r="E333" s="28">
        <f t="shared" si="26"/>
        <v>229.45205479452054</v>
      </c>
    </row>
    <row r="334" spans="1:5" x14ac:dyDescent="0.4">
      <c r="A334" s="1">
        <f t="shared" si="24"/>
        <v>45895</v>
      </c>
      <c r="B334" s="28">
        <f t="shared" si="25"/>
        <v>500000</v>
      </c>
      <c r="C334" s="28">
        <f t="shared" si="23"/>
        <v>365</v>
      </c>
      <c r="D334" s="27">
        <f>VLOOKUP($A$3&amp;$E$3&amp;VLOOKUP($B$5,$V$3:$W$6,2)&amp;$E$2&amp;$E$1,Тарифи!F:P,HLOOKUP($B$4,Тарифи!$H$4:$P$6,2,0),0)</f>
        <v>0.16750000000000001</v>
      </c>
      <c r="E334" s="28">
        <f t="shared" si="26"/>
        <v>229.45205479452054</v>
      </c>
    </row>
    <row r="335" spans="1:5" x14ac:dyDescent="0.4">
      <c r="A335" s="1">
        <f t="shared" si="24"/>
        <v>45896</v>
      </c>
      <c r="B335" s="28">
        <f t="shared" si="25"/>
        <v>500000</v>
      </c>
      <c r="C335" s="28">
        <f t="shared" si="23"/>
        <v>365</v>
      </c>
      <c r="D335" s="27">
        <f>VLOOKUP($A$3&amp;$E$3&amp;VLOOKUP($B$5,$V$3:$W$6,2)&amp;$E$2&amp;$E$1,Тарифи!F:P,HLOOKUP($B$4,Тарифи!$H$4:$P$6,2,0),0)</f>
        <v>0.16750000000000001</v>
      </c>
      <c r="E335" s="28">
        <f t="shared" si="26"/>
        <v>229.45205479452054</v>
      </c>
    </row>
    <row r="336" spans="1:5" x14ac:dyDescent="0.4">
      <c r="A336" s="1">
        <f t="shared" si="24"/>
        <v>45897</v>
      </c>
      <c r="B336" s="28">
        <f t="shared" si="25"/>
        <v>500000</v>
      </c>
      <c r="C336" s="28">
        <f t="shared" si="23"/>
        <v>365</v>
      </c>
      <c r="D336" s="27">
        <f>VLOOKUP($A$3&amp;$E$3&amp;VLOOKUP($B$5,$V$3:$W$6,2)&amp;$E$2&amp;$E$1,Тарифи!F:P,HLOOKUP($B$4,Тарифи!$H$4:$P$6,2,0),0)</f>
        <v>0.16750000000000001</v>
      </c>
      <c r="E336" s="28">
        <f t="shared" si="26"/>
        <v>229.45205479452054</v>
      </c>
    </row>
    <row r="337" spans="1:5" x14ac:dyDescent="0.4">
      <c r="A337" s="1">
        <f t="shared" si="24"/>
        <v>45898</v>
      </c>
      <c r="B337" s="28">
        <f t="shared" si="25"/>
        <v>500000</v>
      </c>
      <c r="C337" s="28">
        <f t="shared" si="23"/>
        <v>365</v>
      </c>
      <c r="D337" s="27">
        <f>VLOOKUP($A$3&amp;$E$3&amp;VLOOKUP($B$5,$V$3:$W$6,2)&amp;$E$2&amp;$E$1,Тарифи!F:P,HLOOKUP($B$4,Тарифи!$H$4:$P$6,2,0),0)</f>
        <v>0.16750000000000001</v>
      </c>
      <c r="E337" s="28">
        <f t="shared" si="26"/>
        <v>229.45205479452054</v>
      </c>
    </row>
    <row r="338" spans="1:5" x14ac:dyDescent="0.4">
      <c r="A338" s="1">
        <f t="shared" si="24"/>
        <v>45899</v>
      </c>
      <c r="B338" s="28">
        <f t="shared" si="25"/>
        <v>500000</v>
      </c>
      <c r="C338" s="28">
        <f t="shared" si="23"/>
        <v>365</v>
      </c>
      <c r="D338" s="27">
        <f>VLOOKUP($A$3&amp;$E$3&amp;VLOOKUP($B$5,$V$3:$W$6,2)&amp;$E$2&amp;$E$1,Тарифи!F:P,HLOOKUP($B$4,Тарифи!$H$4:$P$6,2,0),0)</f>
        <v>0.16750000000000001</v>
      </c>
      <c r="E338" s="28">
        <f t="shared" si="26"/>
        <v>229.45205479452054</v>
      </c>
    </row>
    <row r="339" spans="1:5" x14ac:dyDescent="0.4">
      <c r="A339" s="1">
        <f t="shared" si="24"/>
        <v>45900</v>
      </c>
      <c r="B339" s="28">
        <f t="shared" si="25"/>
        <v>500000</v>
      </c>
      <c r="C339" s="28">
        <f t="shared" si="23"/>
        <v>365</v>
      </c>
      <c r="D339" s="27">
        <f>VLOOKUP($A$3&amp;$E$3&amp;VLOOKUP($B$5,$V$3:$W$6,2)&amp;$E$2&amp;$E$1,Тарифи!F:P,HLOOKUP($B$4,Тарифи!$H$4:$P$6,2,0),0)</f>
        <v>0.16750000000000001</v>
      </c>
      <c r="E339" s="28">
        <f t="shared" si="26"/>
        <v>229.45205479452054</v>
      </c>
    </row>
    <row r="340" spans="1:5" x14ac:dyDescent="0.4">
      <c r="A340" s="1">
        <f t="shared" si="24"/>
        <v>45901</v>
      </c>
      <c r="B340" s="28">
        <f t="shared" si="25"/>
        <v>500000</v>
      </c>
      <c r="C340" s="28">
        <f t="shared" si="23"/>
        <v>365</v>
      </c>
      <c r="D340" s="27">
        <f>VLOOKUP($A$3&amp;$E$3&amp;VLOOKUP($B$5,$V$3:$W$6,2)&amp;$E$2&amp;$E$1,Тарифи!F:P,HLOOKUP($B$4,Тарифи!$H$4:$P$6,2,0),0)</f>
        <v>0.16750000000000001</v>
      </c>
      <c r="E340" s="28">
        <f t="shared" si="26"/>
        <v>229.45205479452054</v>
      </c>
    </row>
    <row r="341" spans="1:5" x14ac:dyDescent="0.4">
      <c r="A341" s="1">
        <f t="shared" si="24"/>
        <v>45902</v>
      </c>
      <c r="B341" s="28">
        <f t="shared" si="25"/>
        <v>500000</v>
      </c>
      <c r="C341" s="28">
        <f t="shared" si="23"/>
        <v>365</v>
      </c>
      <c r="D341" s="27">
        <f>VLOOKUP($A$3&amp;$E$3&amp;VLOOKUP($B$5,$V$3:$W$6,2)&amp;$E$2&amp;$E$1,Тарифи!F:P,HLOOKUP($B$4,Тарифи!$H$4:$P$6,2,0),0)</f>
        <v>0.16750000000000001</v>
      </c>
      <c r="E341" s="28">
        <f t="shared" si="26"/>
        <v>229.45205479452054</v>
      </c>
    </row>
    <row r="342" spans="1:5" x14ac:dyDescent="0.4">
      <c r="A342" s="1">
        <f t="shared" si="24"/>
        <v>45903</v>
      </c>
      <c r="B342" s="28">
        <f t="shared" si="25"/>
        <v>500000</v>
      </c>
      <c r="C342" s="28">
        <f t="shared" si="23"/>
        <v>365</v>
      </c>
      <c r="D342" s="27">
        <f>VLOOKUP($A$3&amp;$E$3&amp;VLOOKUP($B$5,$V$3:$W$6,2)&amp;$E$2&amp;$E$1,Тарифи!F:P,HLOOKUP($B$4,Тарифи!$H$4:$P$6,2,0),0)</f>
        <v>0.16750000000000001</v>
      </c>
      <c r="E342" s="28">
        <f t="shared" si="26"/>
        <v>229.45205479452054</v>
      </c>
    </row>
    <row r="343" spans="1:5" x14ac:dyDescent="0.4">
      <c r="A343" s="1">
        <f t="shared" si="24"/>
        <v>45904</v>
      </c>
      <c r="B343" s="28">
        <f t="shared" si="25"/>
        <v>500000</v>
      </c>
      <c r="C343" s="28">
        <f t="shared" si="23"/>
        <v>365</v>
      </c>
      <c r="D343" s="27">
        <f>VLOOKUP($A$3&amp;$E$3&amp;VLOOKUP($B$5,$V$3:$W$6,2)&amp;$E$2&amp;$E$1,Тарифи!F:P,HLOOKUP($B$4,Тарифи!$H$4:$P$6,2,0),0)</f>
        <v>0.16750000000000001</v>
      </c>
      <c r="E343" s="28">
        <f t="shared" si="26"/>
        <v>229.45205479452054</v>
      </c>
    </row>
    <row r="344" spans="1:5" x14ac:dyDescent="0.4">
      <c r="A344" s="1">
        <f t="shared" si="24"/>
        <v>45905</v>
      </c>
      <c r="B344" s="28">
        <f t="shared" si="25"/>
        <v>500000</v>
      </c>
      <c r="C344" s="28">
        <f t="shared" si="23"/>
        <v>365</v>
      </c>
      <c r="D344" s="27">
        <f>VLOOKUP($A$3&amp;$E$3&amp;VLOOKUP($B$5,$V$3:$W$6,2)&amp;$E$2&amp;$E$1,Тарифи!F:P,HLOOKUP($B$4,Тарифи!$H$4:$P$6,2,0),0)</f>
        <v>0.16750000000000001</v>
      </c>
      <c r="E344" s="28">
        <f t="shared" si="26"/>
        <v>229.45205479452054</v>
      </c>
    </row>
    <row r="345" spans="1:5" x14ac:dyDescent="0.4">
      <c r="A345" s="1">
        <f t="shared" si="24"/>
        <v>45906</v>
      </c>
      <c r="B345" s="28">
        <f t="shared" si="25"/>
        <v>500000</v>
      </c>
      <c r="C345" s="28">
        <f t="shared" si="23"/>
        <v>365</v>
      </c>
      <c r="D345" s="27">
        <f>VLOOKUP($A$3&amp;$E$3&amp;VLOOKUP($B$5,$V$3:$W$6,2)&amp;$E$2&amp;$E$1,Тарифи!F:P,HLOOKUP($B$4,Тарифи!$H$4:$P$6,2,0),0)</f>
        <v>0.16750000000000001</v>
      </c>
      <c r="E345" s="28">
        <f t="shared" si="26"/>
        <v>229.45205479452054</v>
      </c>
    </row>
    <row r="346" spans="1:5" x14ac:dyDescent="0.4">
      <c r="A346" s="1">
        <f t="shared" si="24"/>
        <v>45907</v>
      </c>
      <c r="B346" s="28">
        <f t="shared" si="25"/>
        <v>500000</v>
      </c>
      <c r="C346" s="28">
        <f t="shared" si="23"/>
        <v>365</v>
      </c>
      <c r="D346" s="27">
        <f>VLOOKUP($A$3&amp;$E$3&amp;VLOOKUP($B$5,$V$3:$W$6,2)&amp;$E$2&amp;$E$1,Тарифи!F:P,HLOOKUP($B$4,Тарифи!$H$4:$P$6,2,0),0)</f>
        <v>0.16750000000000001</v>
      </c>
      <c r="E346" s="28">
        <f t="shared" si="26"/>
        <v>229.45205479452054</v>
      </c>
    </row>
    <row r="347" spans="1:5" x14ac:dyDescent="0.4">
      <c r="A347" s="1">
        <f t="shared" si="24"/>
        <v>45908</v>
      </c>
      <c r="B347" s="28">
        <f t="shared" si="25"/>
        <v>500000</v>
      </c>
      <c r="C347" s="28">
        <f t="shared" si="23"/>
        <v>365</v>
      </c>
      <c r="D347" s="27">
        <f>VLOOKUP($A$3&amp;$E$3&amp;VLOOKUP($B$5,$V$3:$W$6,2)&amp;$E$2&amp;$E$1,Тарифи!F:P,HLOOKUP($B$4,Тарифи!$H$4:$P$6,2,0),0)</f>
        <v>0.16750000000000001</v>
      </c>
      <c r="E347" s="28">
        <f t="shared" si="26"/>
        <v>229.45205479452054</v>
      </c>
    </row>
    <row r="348" spans="1:5" x14ac:dyDescent="0.4">
      <c r="A348" s="1">
        <f t="shared" si="24"/>
        <v>45909</v>
      </c>
      <c r="B348" s="28">
        <f t="shared" si="25"/>
        <v>500000</v>
      </c>
      <c r="C348" s="28">
        <f t="shared" si="23"/>
        <v>365</v>
      </c>
      <c r="D348" s="27">
        <f>VLOOKUP($A$3&amp;$E$3&amp;VLOOKUP($B$5,$V$3:$W$6,2)&amp;$E$2&amp;$E$1,Тарифи!F:P,HLOOKUP($B$4,Тарифи!$H$4:$P$6,2,0),0)</f>
        <v>0.16750000000000001</v>
      </c>
      <c r="E348" s="28">
        <f t="shared" si="26"/>
        <v>229.45205479452054</v>
      </c>
    </row>
    <row r="349" spans="1:5" x14ac:dyDescent="0.4">
      <c r="A349" s="1">
        <f t="shared" si="24"/>
        <v>45910</v>
      </c>
      <c r="B349" s="28">
        <f t="shared" si="25"/>
        <v>500000</v>
      </c>
      <c r="C349" s="28">
        <f t="shared" si="23"/>
        <v>365</v>
      </c>
      <c r="D349" s="27">
        <f>VLOOKUP($A$3&amp;$E$3&amp;VLOOKUP($B$5,$V$3:$W$6,2)&amp;$E$2&amp;$E$1,Тарифи!F:P,HLOOKUP($B$4,Тарифи!$H$4:$P$6,2,0),0)</f>
        <v>0.16750000000000001</v>
      </c>
      <c r="E349" s="28">
        <f t="shared" si="26"/>
        <v>229.45205479452054</v>
      </c>
    </row>
    <row r="350" spans="1:5" x14ac:dyDescent="0.4">
      <c r="A350" s="1">
        <f t="shared" si="24"/>
        <v>45911</v>
      </c>
      <c r="B350" s="28">
        <f t="shared" si="25"/>
        <v>500000</v>
      </c>
      <c r="C350" s="28">
        <f t="shared" si="23"/>
        <v>365</v>
      </c>
      <c r="D350" s="27">
        <f>VLOOKUP($A$3&amp;$E$3&amp;VLOOKUP($B$5,$V$3:$W$6,2)&amp;$E$2&amp;$E$1,Тарифи!F:P,HLOOKUP($B$4,Тарифи!$H$4:$P$6,2,0),0)</f>
        <v>0.16750000000000001</v>
      </c>
      <c r="E350" s="28">
        <f t="shared" si="26"/>
        <v>229.45205479452054</v>
      </c>
    </row>
    <row r="351" spans="1:5" x14ac:dyDescent="0.4">
      <c r="A351" s="1">
        <f t="shared" si="24"/>
        <v>45912</v>
      </c>
      <c r="B351" s="28">
        <f t="shared" si="25"/>
        <v>500000</v>
      </c>
      <c r="C351" s="28">
        <f t="shared" si="23"/>
        <v>365</v>
      </c>
      <c r="D351" s="27">
        <f>VLOOKUP($A$3&amp;$E$3&amp;VLOOKUP($B$5,$V$3:$W$6,2)&amp;$E$2&amp;$E$1,Тарифи!F:P,HLOOKUP($B$4,Тарифи!$H$4:$P$6,2,0),0)</f>
        <v>0.16750000000000001</v>
      </c>
      <c r="E351" s="28">
        <f t="shared" si="26"/>
        <v>229.45205479452054</v>
      </c>
    </row>
    <row r="352" spans="1:5" x14ac:dyDescent="0.4">
      <c r="A352" s="1">
        <f t="shared" si="24"/>
        <v>45913</v>
      </c>
      <c r="B352" s="28">
        <f t="shared" si="25"/>
        <v>500000</v>
      </c>
      <c r="C352" s="28">
        <f t="shared" si="23"/>
        <v>365</v>
      </c>
      <c r="D352" s="27">
        <f>VLOOKUP($A$3&amp;$E$3&amp;VLOOKUP($B$5,$V$3:$W$6,2)&amp;$E$2&amp;$E$1,Тарифи!F:P,HLOOKUP($B$4,Тарифи!$H$4:$P$6,2,0),0)</f>
        <v>0.16750000000000001</v>
      </c>
      <c r="E352" s="28">
        <f t="shared" si="26"/>
        <v>229.45205479452054</v>
      </c>
    </row>
    <row r="353" spans="1:5" x14ac:dyDescent="0.4">
      <c r="A353" s="1">
        <f t="shared" si="24"/>
        <v>45914</v>
      </c>
      <c r="B353" s="28">
        <f t="shared" si="25"/>
        <v>500000</v>
      </c>
      <c r="C353" s="28">
        <f t="shared" si="23"/>
        <v>365</v>
      </c>
      <c r="D353" s="27">
        <f>VLOOKUP($A$3&amp;$E$3&amp;VLOOKUP($B$5,$V$3:$W$6,2)&amp;$E$2&amp;$E$1,Тарифи!F:P,HLOOKUP($B$4,Тарифи!$H$4:$P$6,2,0),0)</f>
        <v>0.16750000000000001</v>
      </c>
      <c r="E353" s="28">
        <f t="shared" si="26"/>
        <v>229.45205479452054</v>
      </c>
    </row>
    <row r="354" spans="1:5" x14ac:dyDescent="0.4">
      <c r="A354" s="1">
        <f t="shared" si="24"/>
        <v>45915</v>
      </c>
      <c r="B354" s="28">
        <f t="shared" si="25"/>
        <v>500000</v>
      </c>
      <c r="C354" s="28">
        <f t="shared" si="23"/>
        <v>365</v>
      </c>
      <c r="D354" s="27">
        <f>VLOOKUP($A$3&amp;$E$3&amp;VLOOKUP($B$5,$V$3:$W$6,2)&amp;$E$2&amp;$E$1,Тарифи!F:P,HLOOKUP($B$4,Тарифи!$H$4:$P$6,2,0),0)</f>
        <v>0.16750000000000001</v>
      </c>
      <c r="E354" s="28">
        <f t="shared" si="26"/>
        <v>229.45205479452054</v>
      </c>
    </row>
    <row r="355" spans="1:5" x14ac:dyDescent="0.4">
      <c r="A355" s="1">
        <f t="shared" si="24"/>
        <v>45916</v>
      </c>
      <c r="B355" s="28">
        <f t="shared" si="25"/>
        <v>500000</v>
      </c>
      <c r="C355" s="28">
        <f t="shared" si="23"/>
        <v>365</v>
      </c>
      <c r="D355" s="27">
        <f>VLOOKUP($A$3&amp;$E$3&amp;VLOOKUP($B$5,$V$3:$W$6,2)&amp;$E$2&amp;$E$1,Тарифи!F:P,HLOOKUP($B$4,Тарифи!$H$4:$P$6,2,0),0)</f>
        <v>0.16750000000000001</v>
      </c>
      <c r="E355" s="28">
        <f t="shared" si="26"/>
        <v>229.45205479452054</v>
      </c>
    </row>
    <row r="356" spans="1:5" x14ac:dyDescent="0.4">
      <c r="A356" s="1">
        <f t="shared" si="24"/>
        <v>45917</v>
      </c>
      <c r="B356" s="28">
        <f t="shared" si="25"/>
        <v>500000</v>
      </c>
      <c r="C356" s="28">
        <f t="shared" si="23"/>
        <v>365</v>
      </c>
      <c r="D356" s="27">
        <f>VLOOKUP($A$3&amp;$E$3&amp;VLOOKUP($B$5,$V$3:$W$6,2)&amp;$E$2&amp;$E$1,Тарифи!F:P,HLOOKUP($B$4,Тарифи!$H$4:$P$6,2,0),0)</f>
        <v>0.16750000000000001</v>
      </c>
      <c r="E356" s="28">
        <f t="shared" si="26"/>
        <v>229.45205479452054</v>
      </c>
    </row>
    <row r="357" spans="1:5" x14ac:dyDescent="0.4">
      <c r="A357" s="1">
        <f t="shared" si="24"/>
        <v>45918</v>
      </c>
      <c r="B357" s="28">
        <f t="shared" si="25"/>
        <v>500000</v>
      </c>
      <c r="C357" s="28">
        <f t="shared" si="23"/>
        <v>365</v>
      </c>
      <c r="D357" s="27">
        <f>VLOOKUP($A$3&amp;$E$3&amp;VLOOKUP($B$5,$V$3:$W$6,2)&amp;$E$2&amp;$E$1,Тарифи!F:P,HLOOKUP($B$4,Тарифи!$H$4:$P$6,2,0),0)</f>
        <v>0.16750000000000001</v>
      </c>
      <c r="E357" s="28">
        <f t="shared" si="26"/>
        <v>229.45205479452054</v>
      </c>
    </row>
    <row r="358" spans="1:5" x14ac:dyDescent="0.4">
      <c r="A358" s="1">
        <f t="shared" si="24"/>
        <v>45919</v>
      </c>
      <c r="B358" s="28">
        <f t="shared" si="25"/>
        <v>500000</v>
      </c>
      <c r="C358" s="28">
        <f t="shared" si="23"/>
        <v>365</v>
      </c>
      <c r="D358" s="27">
        <f>VLOOKUP($A$3&amp;$E$3&amp;VLOOKUP($B$5,$V$3:$W$6,2)&amp;$E$2&amp;$E$1,Тарифи!F:P,HLOOKUP($B$4,Тарифи!$H$4:$P$6,2,0),0)</f>
        <v>0.16750000000000001</v>
      </c>
      <c r="E358" s="28">
        <f t="shared" si="26"/>
        <v>229.45205479452054</v>
      </c>
    </row>
    <row r="359" spans="1:5" x14ac:dyDescent="0.4">
      <c r="A359" s="1">
        <f t="shared" si="24"/>
        <v>45920</v>
      </c>
      <c r="B359" s="28">
        <f t="shared" si="25"/>
        <v>500000</v>
      </c>
      <c r="C359" s="28">
        <f t="shared" si="23"/>
        <v>365</v>
      </c>
      <c r="D359" s="27">
        <f>VLOOKUP($A$3&amp;$E$3&amp;VLOOKUP($B$5,$V$3:$W$6,2)&amp;$E$2&amp;$E$1,Тарифи!F:P,HLOOKUP($B$4,Тарифи!$H$4:$P$6,2,0),0)</f>
        <v>0.16750000000000001</v>
      </c>
      <c r="E359" s="28">
        <f t="shared" si="26"/>
        <v>229.45205479452054</v>
      </c>
    </row>
    <row r="360" spans="1:5" x14ac:dyDescent="0.4">
      <c r="A360" s="1">
        <f t="shared" si="24"/>
        <v>45921</v>
      </c>
      <c r="B360" s="28">
        <f t="shared" si="25"/>
        <v>500000</v>
      </c>
      <c r="C360" s="28">
        <f t="shared" si="23"/>
        <v>365</v>
      </c>
      <c r="D360" s="27">
        <f>VLOOKUP($A$3&amp;$E$3&amp;VLOOKUP($B$5,$V$3:$W$6,2)&amp;$E$2&amp;$E$1,Тарифи!F:P,HLOOKUP($B$4,Тарифи!$H$4:$P$6,2,0),0)</f>
        <v>0.16750000000000001</v>
      </c>
      <c r="E360" s="28">
        <f t="shared" si="26"/>
        <v>229.45205479452054</v>
      </c>
    </row>
    <row r="361" spans="1:5" x14ac:dyDescent="0.4">
      <c r="A361" s="1">
        <f t="shared" si="24"/>
        <v>45922</v>
      </c>
      <c r="B361" s="28">
        <f t="shared" si="25"/>
        <v>500000</v>
      </c>
      <c r="C361" s="28">
        <f t="shared" si="23"/>
        <v>365</v>
      </c>
      <c r="D361" s="27">
        <f>VLOOKUP($A$3&amp;$E$3&amp;VLOOKUP($B$5,$V$3:$W$6,2)&amp;$E$2&amp;$E$1,Тарифи!F:P,HLOOKUP($B$4,Тарифи!$H$4:$P$6,2,0),0)</f>
        <v>0.16750000000000001</v>
      </c>
      <c r="E361" s="28">
        <f t="shared" si="26"/>
        <v>229.45205479452054</v>
      </c>
    </row>
    <row r="362" spans="1:5" x14ac:dyDescent="0.4">
      <c r="A362" s="1">
        <f t="shared" si="24"/>
        <v>45923</v>
      </c>
      <c r="B362" s="28">
        <f t="shared" si="25"/>
        <v>500000</v>
      </c>
      <c r="C362" s="28">
        <f t="shared" si="23"/>
        <v>365</v>
      </c>
      <c r="D362" s="27">
        <f>VLOOKUP($A$3&amp;$E$3&amp;VLOOKUP($B$5,$V$3:$W$6,2)&amp;$E$2&amp;$E$1,Тарифи!F:P,HLOOKUP($B$4,Тарифи!$H$4:$P$6,2,0),0)</f>
        <v>0.16750000000000001</v>
      </c>
      <c r="E362" s="28">
        <f t="shared" si="26"/>
        <v>229.45205479452054</v>
      </c>
    </row>
    <row r="363" spans="1:5" x14ac:dyDescent="0.4">
      <c r="A363" s="1">
        <f t="shared" si="24"/>
        <v>45924</v>
      </c>
      <c r="B363" s="28">
        <f t="shared" si="25"/>
        <v>500000</v>
      </c>
      <c r="C363" s="28">
        <f t="shared" si="23"/>
        <v>365</v>
      </c>
      <c r="D363" s="27">
        <f>VLOOKUP($A$3&amp;$E$3&amp;VLOOKUP($B$5,$V$3:$W$6,2)&amp;$E$2&amp;$E$1,Тарифи!F:P,HLOOKUP($B$4,Тарифи!$H$4:$P$6,2,0),0)</f>
        <v>0.16750000000000001</v>
      </c>
      <c r="E363" s="28">
        <f t="shared" si="26"/>
        <v>229.45205479452054</v>
      </c>
    </row>
    <row r="364" spans="1:5" x14ac:dyDescent="0.4">
      <c r="A364" s="1">
        <f t="shared" si="24"/>
        <v>45925</v>
      </c>
      <c r="B364" s="28">
        <f t="shared" si="25"/>
        <v>500000</v>
      </c>
      <c r="C364" s="28">
        <f t="shared" si="23"/>
        <v>365</v>
      </c>
      <c r="D364" s="27">
        <f>VLOOKUP($A$3&amp;$E$3&amp;VLOOKUP($B$5,$V$3:$W$6,2)&amp;$E$2&amp;$E$1,Тарифи!F:P,HLOOKUP($B$4,Тарифи!$H$4:$P$6,2,0),0)</f>
        <v>0.16750000000000001</v>
      </c>
      <c r="E364" s="28">
        <f t="shared" si="26"/>
        <v>229.45205479452054</v>
      </c>
    </row>
    <row r="365" spans="1:5" x14ac:dyDescent="0.4">
      <c r="A365" s="1">
        <f t="shared" si="24"/>
        <v>45926</v>
      </c>
      <c r="B365" s="28">
        <f t="shared" si="25"/>
        <v>500000</v>
      </c>
      <c r="C365" s="28">
        <f t="shared" si="23"/>
        <v>365</v>
      </c>
      <c r="D365" s="27">
        <f>VLOOKUP($A$3&amp;$E$3&amp;VLOOKUP($B$5,$V$3:$W$6,2)&amp;$E$2&amp;$E$1,Тарифи!F:P,HLOOKUP($B$4,Тарифи!$H$4:$P$6,2,0),0)</f>
        <v>0.16750000000000001</v>
      </c>
      <c r="E365" s="28">
        <f t="shared" si="26"/>
        <v>229.45205479452054</v>
      </c>
    </row>
    <row r="366" spans="1:5" x14ac:dyDescent="0.4">
      <c r="A366" s="1">
        <f t="shared" si="24"/>
        <v>45927</v>
      </c>
      <c r="B366" s="28">
        <f t="shared" si="25"/>
        <v>500000</v>
      </c>
      <c r="C366" s="28">
        <f t="shared" si="23"/>
        <v>365</v>
      </c>
      <c r="D366" s="27">
        <f>VLOOKUP($A$3&amp;$E$3&amp;VLOOKUP($B$5,$V$3:$W$6,2)&amp;$E$2&amp;$E$1,Тарифи!F:P,HLOOKUP($B$4,Тарифи!$H$4:$P$6,2,0),0)</f>
        <v>0.16750000000000001</v>
      </c>
      <c r="E366" s="28">
        <f t="shared" si="26"/>
        <v>229.45205479452054</v>
      </c>
    </row>
    <row r="367" spans="1:5" x14ac:dyDescent="0.4">
      <c r="A367" s="1">
        <f t="shared" si="24"/>
        <v>45928</v>
      </c>
      <c r="B367" s="28">
        <f t="shared" si="25"/>
        <v>500000</v>
      </c>
      <c r="C367" s="28">
        <f t="shared" si="23"/>
        <v>365</v>
      </c>
      <c r="D367" s="27">
        <f>VLOOKUP($A$3&amp;$E$3&amp;VLOOKUP($B$5,$V$3:$W$6,2)&amp;$E$2&amp;$E$1,Тарифи!F:P,HLOOKUP($B$4,Тарифи!$H$4:$P$6,2,0),0)</f>
        <v>0.16750000000000001</v>
      </c>
      <c r="E367" s="28">
        <f t="shared" si="26"/>
        <v>229.45205479452054</v>
      </c>
    </row>
    <row r="368" spans="1:5" x14ac:dyDescent="0.4">
      <c r="A368" s="1">
        <f t="shared" si="24"/>
        <v>45929</v>
      </c>
      <c r="B368" s="28">
        <f t="shared" si="25"/>
        <v>500000</v>
      </c>
      <c r="C368" s="28">
        <f t="shared" si="23"/>
        <v>365</v>
      </c>
      <c r="D368" s="27">
        <f>VLOOKUP($A$3&amp;$E$3&amp;VLOOKUP($B$5,$V$3:$W$6,2)&amp;$E$2&amp;$E$1,Тарифи!F:P,HLOOKUP($B$4,Тарифи!$H$4:$P$6,2,0),0)</f>
        <v>0.16750000000000001</v>
      </c>
      <c r="E368" s="28">
        <f t="shared" si="26"/>
        <v>229.45205479452054</v>
      </c>
    </row>
    <row r="369" spans="1:5" x14ac:dyDescent="0.4">
      <c r="A369" s="1">
        <f t="shared" si="24"/>
        <v>45930</v>
      </c>
      <c r="B369" s="28">
        <f t="shared" si="25"/>
        <v>500000</v>
      </c>
      <c r="C369" s="28">
        <f t="shared" si="23"/>
        <v>365</v>
      </c>
      <c r="D369" s="27">
        <f>VLOOKUP($A$3&amp;$E$3&amp;VLOOKUP($B$5,$V$3:$W$6,2)&amp;$E$2&amp;$E$1,Тарифи!F:P,HLOOKUP($B$4,Тарифи!$H$4:$P$6,2,0),0)</f>
        <v>0.16750000000000001</v>
      </c>
      <c r="E369" s="28">
        <f t="shared" si="26"/>
        <v>229.45205479452054</v>
      </c>
    </row>
    <row r="370" spans="1:5" x14ac:dyDescent="0.4">
      <c r="A370" s="1">
        <f t="shared" si="24"/>
        <v>45931</v>
      </c>
      <c r="B370" s="28">
        <f t="shared" si="25"/>
        <v>0</v>
      </c>
      <c r="C370" s="28">
        <f t="shared" si="23"/>
        <v>365</v>
      </c>
      <c r="D370" s="27">
        <f>VLOOKUP($A$3&amp;$E$3&amp;VLOOKUP($B$5,$V$3:$W$6,2)&amp;$E$2&amp;$E$1,Тарифи!F:P,HLOOKUP($B$4,Тарифи!$H$4:$P$6,2,0),0)</f>
        <v>0.16750000000000001</v>
      </c>
      <c r="E370" s="28">
        <f t="shared" si="26"/>
        <v>0</v>
      </c>
    </row>
    <row r="371" spans="1:5" x14ac:dyDescent="0.4">
      <c r="A371" s="1">
        <f t="shared" si="24"/>
        <v>45932</v>
      </c>
      <c r="B371" s="28">
        <f t="shared" si="25"/>
        <v>0</v>
      </c>
      <c r="C371" s="28">
        <f t="shared" si="23"/>
        <v>365</v>
      </c>
      <c r="D371" s="27">
        <f>VLOOKUP($A$3&amp;$E$3&amp;VLOOKUP($B$5,$V$3:$W$6,2)&amp;$E$2&amp;$E$1,Тарифи!F:P,HLOOKUP($B$4,Тарифи!$H$4:$P$6,2,0),0)</f>
        <v>0.16750000000000001</v>
      </c>
      <c r="E371" s="28">
        <f t="shared" si="26"/>
        <v>0</v>
      </c>
    </row>
    <row r="372" spans="1:5" x14ac:dyDescent="0.4">
      <c r="A372" s="1">
        <f t="shared" si="24"/>
        <v>45933</v>
      </c>
      <c r="B372" s="28">
        <f t="shared" si="25"/>
        <v>0</v>
      </c>
      <c r="C372" s="28">
        <f t="shared" si="23"/>
        <v>365</v>
      </c>
      <c r="D372" s="27">
        <f>VLOOKUP($A$3&amp;$E$3&amp;VLOOKUP($B$5,$V$3:$W$6,2)&amp;$E$2&amp;$E$1,Тарифи!F:P,HLOOKUP($B$4,Тарифи!$H$4:$P$6,2,0),0)</f>
        <v>0.16750000000000001</v>
      </c>
      <c r="E372" s="28">
        <f t="shared" si="26"/>
        <v>0</v>
      </c>
    </row>
    <row r="373" spans="1:5" x14ac:dyDescent="0.4">
      <c r="A373" s="1">
        <f t="shared" si="24"/>
        <v>45934</v>
      </c>
      <c r="B373" s="28">
        <f t="shared" si="25"/>
        <v>0</v>
      </c>
      <c r="C373" s="28">
        <f t="shared" si="23"/>
        <v>365</v>
      </c>
      <c r="D373" s="27">
        <f>VLOOKUP($A$3&amp;$E$3&amp;VLOOKUP($B$5,$V$3:$W$6,2)&amp;$E$2&amp;$E$1,Тарифи!F:P,HLOOKUP($B$4,Тарифи!$H$4:$P$6,2,0),0)</f>
        <v>0.16750000000000001</v>
      </c>
      <c r="E373" s="28">
        <f t="shared" si="26"/>
        <v>0</v>
      </c>
    </row>
    <row r="374" spans="1:5" x14ac:dyDescent="0.4">
      <c r="A374" s="1">
        <f t="shared" si="24"/>
        <v>45935</v>
      </c>
      <c r="B374" s="28">
        <f t="shared" si="25"/>
        <v>0</v>
      </c>
      <c r="C374" s="28">
        <f t="shared" si="23"/>
        <v>365</v>
      </c>
      <c r="D374" s="27">
        <f>VLOOKUP($A$3&amp;$E$3&amp;VLOOKUP($B$5,$V$3:$W$6,2)&amp;$E$2&amp;$E$1,Тарифи!F:P,HLOOKUP($B$4,Тарифи!$H$4:$P$6,2,0),0)</f>
        <v>0.16750000000000001</v>
      </c>
      <c r="E374" s="28">
        <f t="shared" si="26"/>
        <v>0</v>
      </c>
    </row>
    <row r="375" spans="1:5" x14ac:dyDescent="0.4">
      <c r="A375" s="1">
        <f t="shared" si="24"/>
        <v>45936</v>
      </c>
      <c r="B375" s="28">
        <f t="shared" si="25"/>
        <v>0</v>
      </c>
      <c r="C375" s="28">
        <f t="shared" si="23"/>
        <v>365</v>
      </c>
      <c r="D375" s="27">
        <f>VLOOKUP($A$3&amp;$E$3&amp;VLOOKUP($B$5,$V$3:$W$6,2)&amp;$E$2&amp;$E$1,Тарифи!F:P,HLOOKUP($B$4,Тарифи!$H$4:$P$6,2,0),0)</f>
        <v>0.16750000000000001</v>
      </c>
      <c r="E375" s="28">
        <f t="shared" si="26"/>
        <v>0</v>
      </c>
    </row>
    <row r="376" spans="1:5" x14ac:dyDescent="0.4">
      <c r="A376" s="1">
        <f t="shared" si="24"/>
        <v>45937</v>
      </c>
      <c r="B376" s="28">
        <f t="shared" si="25"/>
        <v>0</v>
      </c>
      <c r="C376" s="28">
        <f t="shared" si="23"/>
        <v>365</v>
      </c>
      <c r="D376" s="27">
        <f>VLOOKUP($A$3&amp;$E$3&amp;VLOOKUP($B$5,$V$3:$W$6,2)&amp;$E$2&amp;$E$1,Тарифи!F:P,HLOOKUP($B$4,Тарифи!$H$4:$P$6,2,0),0)</f>
        <v>0.16750000000000001</v>
      </c>
      <c r="E376" s="28">
        <f t="shared" si="26"/>
        <v>0</v>
      </c>
    </row>
    <row r="377" spans="1:5" x14ac:dyDescent="0.4">
      <c r="A377" s="1">
        <f t="shared" si="24"/>
        <v>45938</v>
      </c>
      <c r="B377" s="28">
        <f t="shared" si="25"/>
        <v>0</v>
      </c>
      <c r="C377" s="28">
        <f t="shared" si="23"/>
        <v>365</v>
      </c>
      <c r="D377" s="27">
        <f>VLOOKUP($A$3&amp;$E$3&amp;VLOOKUP($B$5,$V$3:$W$6,2)&amp;$E$2&amp;$E$1,Тарифи!F:P,HLOOKUP($B$4,Тарифи!$H$4:$P$6,2,0),0)</f>
        <v>0.16750000000000001</v>
      </c>
      <c r="E377" s="28">
        <f t="shared" si="26"/>
        <v>0</v>
      </c>
    </row>
    <row r="378" spans="1:5" x14ac:dyDescent="0.4">
      <c r="A378" s="1">
        <f t="shared" si="24"/>
        <v>45939</v>
      </c>
      <c r="B378" s="28">
        <f t="shared" si="25"/>
        <v>0</v>
      </c>
      <c r="C378" s="28">
        <f t="shared" si="23"/>
        <v>365</v>
      </c>
      <c r="D378" s="27">
        <f>VLOOKUP($A$3&amp;$E$3&amp;VLOOKUP($B$5,$V$3:$W$6,2)&amp;$E$2&amp;$E$1,Тарифи!F:P,HLOOKUP($B$4,Тарифи!$H$4:$P$6,2,0),0)</f>
        <v>0.16750000000000001</v>
      </c>
      <c r="E378" s="28">
        <f t="shared" si="26"/>
        <v>0</v>
      </c>
    </row>
    <row r="379" spans="1:5" x14ac:dyDescent="0.4">
      <c r="A379" s="1">
        <f t="shared" si="24"/>
        <v>45940</v>
      </c>
      <c r="B379" s="28">
        <f t="shared" si="25"/>
        <v>0</v>
      </c>
      <c r="C379" s="28">
        <f t="shared" si="23"/>
        <v>365</v>
      </c>
      <c r="D379" s="27">
        <f>VLOOKUP($A$3&amp;$E$3&amp;VLOOKUP($B$5,$V$3:$W$6,2)&amp;$E$2&amp;$E$1,Тарифи!F:P,HLOOKUP($B$4,Тарифи!$H$4:$P$6,2,0),0)</f>
        <v>0.16750000000000001</v>
      </c>
      <c r="E379" s="28">
        <f t="shared" si="26"/>
        <v>0</v>
      </c>
    </row>
    <row r="380" spans="1:5" x14ac:dyDescent="0.4">
      <c r="A380" s="1">
        <f t="shared" si="24"/>
        <v>45941</v>
      </c>
      <c r="B380" s="28">
        <f t="shared" si="25"/>
        <v>0</v>
      </c>
      <c r="C380" s="28">
        <f t="shared" si="23"/>
        <v>365</v>
      </c>
      <c r="D380" s="27">
        <f>VLOOKUP($A$3&amp;$E$3&amp;VLOOKUP($B$5,$V$3:$W$6,2)&amp;$E$2&amp;$E$1,Тарифи!F:P,HLOOKUP($B$4,Тарифи!$H$4:$P$6,2,0),0)</f>
        <v>0.16750000000000001</v>
      </c>
      <c r="E380" s="28">
        <f t="shared" si="26"/>
        <v>0</v>
      </c>
    </row>
    <row r="381" spans="1:5" x14ac:dyDescent="0.4">
      <c r="A381" s="1">
        <f t="shared" si="24"/>
        <v>45942</v>
      </c>
      <c r="B381" s="28">
        <f t="shared" si="25"/>
        <v>0</v>
      </c>
      <c r="C381" s="28">
        <f t="shared" si="23"/>
        <v>365</v>
      </c>
      <c r="D381" s="27">
        <f>VLOOKUP($A$3&amp;$E$3&amp;VLOOKUP($B$5,$V$3:$W$6,2)&amp;$E$2&amp;$E$1,Тарифи!F:P,HLOOKUP($B$4,Тарифи!$H$4:$P$6,2,0),0)</f>
        <v>0.16750000000000001</v>
      </c>
      <c r="E381" s="28">
        <f t="shared" si="26"/>
        <v>0</v>
      </c>
    </row>
    <row r="382" spans="1:5" x14ac:dyDescent="0.4">
      <c r="A382" s="1">
        <f t="shared" si="24"/>
        <v>45943</v>
      </c>
      <c r="B382" s="28">
        <f t="shared" si="25"/>
        <v>0</v>
      </c>
      <c r="C382" s="28">
        <f t="shared" si="23"/>
        <v>365</v>
      </c>
      <c r="D382" s="27">
        <f>VLOOKUP($A$3&amp;$E$3&amp;VLOOKUP($B$5,$V$3:$W$6,2)&amp;$E$2&amp;$E$1,Тарифи!F:P,HLOOKUP($B$4,Тарифи!$H$4:$P$6,2,0),0)</f>
        <v>0.16750000000000001</v>
      </c>
      <c r="E382" s="28">
        <f t="shared" si="26"/>
        <v>0</v>
      </c>
    </row>
    <row r="383" spans="1:5" x14ac:dyDescent="0.4">
      <c r="A383" s="1">
        <f t="shared" si="24"/>
        <v>45944</v>
      </c>
      <c r="B383" s="28">
        <f t="shared" si="25"/>
        <v>0</v>
      </c>
      <c r="C383" s="28">
        <f t="shared" si="23"/>
        <v>365</v>
      </c>
      <c r="D383" s="27">
        <f>VLOOKUP($A$3&amp;$E$3&amp;VLOOKUP($B$5,$V$3:$W$6,2)&amp;$E$2&amp;$E$1,Тарифи!F:P,HLOOKUP($B$4,Тарифи!$H$4:$P$6,2,0),0)</f>
        <v>0.16750000000000001</v>
      </c>
      <c r="E383" s="28">
        <f t="shared" si="26"/>
        <v>0</v>
      </c>
    </row>
    <row r="384" spans="1:5" x14ac:dyDescent="0.4">
      <c r="A384" s="1">
        <f t="shared" si="24"/>
        <v>45945</v>
      </c>
      <c r="B384" s="28">
        <f t="shared" si="25"/>
        <v>0</v>
      </c>
      <c r="C384" s="28">
        <f t="shared" si="23"/>
        <v>365</v>
      </c>
      <c r="D384" s="27">
        <f>VLOOKUP($A$3&amp;$E$3&amp;VLOOKUP($B$5,$V$3:$W$6,2)&amp;$E$2&amp;$E$1,Тарифи!F:P,HLOOKUP($B$4,Тарифи!$H$4:$P$6,2,0),0)</f>
        <v>0.16750000000000001</v>
      </c>
      <c r="E384" s="28">
        <f t="shared" si="26"/>
        <v>0</v>
      </c>
    </row>
    <row r="385" spans="1:5" x14ac:dyDescent="0.4">
      <c r="A385" s="1">
        <f t="shared" si="24"/>
        <v>45946</v>
      </c>
      <c r="B385" s="28">
        <f t="shared" si="25"/>
        <v>0</v>
      </c>
      <c r="C385" s="28">
        <f t="shared" si="23"/>
        <v>365</v>
      </c>
      <c r="D385" s="27">
        <f>VLOOKUP($A$3&amp;$E$3&amp;VLOOKUP($B$5,$V$3:$W$6,2)&amp;$E$2&amp;$E$1,Тарифи!F:P,HLOOKUP($B$4,Тарифи!$H$4:$P$6,2,0),0)</f>
        <v>0.16750000000000001</v>
      </c>
      <c r="E385" s="28">
        <f t="shared" si="26"/>
        <v>0</v>
      </c>
    </row>
    <row r="386" spans="1:5" x14ac:dyDescent="0.4">
      <c r="A386" s="1">
        <f t="shared" si="24"/>
        <v>45947</v>
      </c>
      <c r="B386" s="28">
        <f t="shared" si="25"/>
        <v>0</v>
      </c>
      <c r="C386" s="28">
        <f t="shared" si="23"/>
        <v>365</v>
      </c>
      <c r="D386" s="27">
        <f>VLOOKUP($A$3&amp;$E$3&amp;VLOOKUP($B$5,$V$3:$W$6,2)&amp;$E$2&amp;$E$1,Тарифи!F:P,HLOOKUP($B$4,Тарифи!$H$4:$P$6,2,0),0)</f>
        <v>0.16750000000000001</v>
      </c>
      <c r="E386" s="28">
        <f t="shared" si="26"/>
        <v>0</v>
      </c>
    </row>
    <row r="387" spans="1:5" x14ac:dyDescent="0.4">
      <c r="A387" s="1">
        <f t="shared" si="24"/>
        <v>45948</v>
      </c>
      <c r="B387" s="28">
        <f t="shared" si="25"/>
        <v>0</v>
      </c>
      <c r="C387" s="28">
        <f t="shared" si="23"/>
        <v>365</v>
      </c>
      <c r="D387" s="27">
        <f>VLOOKUP($A$3&amp;$E$3&amp;VLOOKUP($B$5,$V$3:$W$6,2)&amp;$E$2&amp;$E$1,Тарифи!F:P,HLOOKUP($B$4,Тарифи!$H$4:$P$6,2,0),0)</f>
        <v>0.16750000000000001</v>
      </c>
      <c r="E387" s="28">
        <f t="shared" si="26"/>
        <v>0</v>
      </c>
    </row>
    <row r="388" spans="1:5" x14ac:dyDescent="0.4">
      <c r="A388" s="1">
        <f t="shared" si="24"/>
        <v>45949</v>
      </c>
      <c r="B388" s="28">
        <f t="shared" si="25"/>
        <v>0</v>
      </c>
      <c r="C388" s="28">
        <f t="shared" si="23"/>
        <v>365</v>
      </c>
      <c r="D388" s="27">
        <f>VLOOKUP($A$3&amp;$E$3&amp;VLOOKUP($B$5,$V$3:$W$6,2)&amp;$E$2&amp;$E$1,Тарифи!F:P,HLOOKUP($B$4,Тарифи!$H$4:$P$6,2,0),0)</f>
        <v>0.16750000000000001</v>
      </c>
      <c r="E388" s="28">
        <f t="shared" si="26"/>
        <v>0</v>
      </c>
    </row>
    <row r="389" spans="1:5" x14ac:dyDescent="0.4">
      <c r="A389" s="1">
        <f t="shared" si="24"/>
        <v>45950</v>
      </c>
      <c r="B389" s="28">
        <f t="shared" si="25"/>
        <v>0</v>
      </c>
      <c r="C389" s="28">
        <f t="shared" si="23"/>
        <v>365</v>
      </c>
      <c r="D389" s="27">
        <f>VLOOKUP($A$3&amp;$E$3&amp;VLOOKUP($B$5,$V$3:$W$6,2)&amp;$E$2&amp;$E$1,Тарифи!F:P,HLOOKUP($B$4,Тарифи!$H$4:$P$6,2,0),0)</f>
        <v>0.16750000000000001</v>
      </c>
      <c r="E389" s="28">
        <f t="shared" si="26"/>
        <v>0</v>
      </c>
    </row>
    <row r="390" spans="1:5" x14ac:dyDescent="0.4">
      <c r="A390" s="1">
        <f t="shared" si="24"/>
        <v>45951</v>
      </c>
      <c r="B390" s="28">
        <f t="shared" si="25"/>
        <v>0</v>
      </c>
      <c r="C390" s="28">
        <f t="shared" ref="C390:C453" si="27">IFERROR(VLOOKUP(YEAR(A390),$P$3:$Q$11,2,0),365)</f>
        <v>365</v>
      </c>
      <c r="D390" s="27">
        <f>VLOOKUP($A$3&amp;$E$3&amp;VLOOKUP($B$5,$V$3:$W$6,2)&amp;$E$2&amp;$E$1,Тарифи!F:P,HLOOKUP($B$4,Тарифи!$H$4:$P$6,2,0),0)</f>
        <v>0.16750000000000001</v>
      </c>
      <c r="E390" s="28">
        <f t="shared" si="26"/>
        <v>0</v>
      </c>
    </row>
    <row r="391" spans="1:5" x14ac:dyDescent="0.4">
      <c r="A391" s="1">
        <f t="shared" ref="A391:A454" si="28">A390+1</f>
        <v>45952</v>
      </c>
      <c r="B391" s="28">
        <f t="shared" ref="B391:B454" si="29">IF(A391&gt;=$G$4,0,B390)</f>
        <v>0</v>
      </c>
      <c r="C391" s="28">
        <f t="shared" si="27"/>
        <v>365</v>
      </c>
      <c r="D391" s="27">
        <f>VLOOKUP($A$3&amp;$E$3&amp;VLOOKUP($B$5,$V$3:$W$6,2)&amp;$E$2&amp;$E$1,Тарифи!F:P,HLOOKUP($B$4,Тарифи!$H$4:$P$6,2,0),0)</f>
        <v>0.16750000000000001</v>
      </c>
      <c r="E391" s="28">
        <f t="shared" ref="E391:E454" si="30">B391*D391/C391</f>
        <v>0</v>
      </c>
    </row>
    <row r="392" spans="1:5" x14ac:dyDescent="0.4">
      <c r="A392" s="1">
        <f t="shared" si="28"/>
        <v>45953</v>
      </c>
      <c r="B392" s="28">
        <f t="shared" si="29"/>
        <v>0</v>
      </c>
      <c r="C392" s="28">
        <f t="shared" si="27"/>
        <v>365</v>
      </c>
      <c r="D392" s="27">
        <f>VLOOKUP($A$3&amp;$E$3&amp;VLOOKUP($B$5,$V$3:$W$6,2)&amp;$E$2&amp;$E$1,Тарифи!F:P,HLOOKUP($B$4,Тарифи!$H$4:$P$6,2,0),0)</f>
        <v>0.16750000000000001</v>
      </c>
      <c r="E392" s="28">
        <f t="shared" si="30"/>
        <v>0</v>
      </c>
    </row>
    <row r="393" spans="1:5" x14ac:dyDescent="0.4">
      <c r="A393" s="1">
        <f t="shared" si="28"/>
        <v>45954</v>
      </c>
      <c r="B393" s="28">
        <f t="shared" si="29"/>
        <v>0</v>
      </c>
      <c r="C393" s="28">
        <f t="shared" si="27"/>
        <v>365</v>
      </c>
      <c r="D393" s="27">
        <f>VLOOKUP($A$3&amp;$E$3&amp;VLOOKUP($B$5,$V$3:$W$6,2)&amp;$E$2&amp;$E$1,Тарифи!F:P,HLOOKUP($B$4,Тарифи!$H$4:$P$6,2,0),0)</f>
        <v>0.16750000000000001</v>
      </c>
      <c r="E393" s="28">
        <f t="shared" si="30"/>
        <v>0</v>
      </c>
    </row>
    <row r="394" spans="1:5" x14ac:dyDescent="0.4">
      <c r="A394" s="1">
        <f t="shared" si="28"/>
        <v>45955</v>
      </c>
      <c r="B394" s="28">
        <f t="shared" si="29"/>
        <v>0</v>
      </c>
      <c r="C394" s="28">
        <f t="shared" si="27"/>
        <v>365</v>
      </c>
      <c r="D394" s="27">
        <f>VLOOKUP($A$3&amp;$E$3&amp;VLOOKUP($B$5,$V$3:$W$6,2)&amp;$E$2&amp;$E$1,Тарифи!F:P,HLOOKUP($B$4,Тарифи!$H$4:$P$6,2,0),0)</f>
        <v>0.16750000000000001</v>
      </c>
      <c r="E394" s="28">
        <f t="shared" si="30"/>
        <v>0</v>
      </c>
    </row>
    <row r="395" spans="1:5" x14ac:dyDescent="0.4">
      <c r="A395" s="1">
        <f t="shared" si="28"/>
        <v>45956</v>
      </c>
      <c r="B395" s="28">
        <f t="shared" si="29"/>
        <v>0</v>
      </c>
      <c r="C395" s="28">
        <f t="shared" si="27"/>
        <v>365</v>
      </c>
      <c r="D395" s="27">
        <f>VLOOKUP($A$3&amp;$E$3&amp;VLOOKUP($B$5,$V$3:$W$6,2)&amp;$E$2&amp;$E$1,Тарифи!F:P,HLOOKUP($B$4,Тарифи!$H$4:$P$6,2,0),0)</f>
        <v>0.16750000000000001</v>
      </c>
      <c r="E395" s="28">
        <f t="shared" si="30"/>
        <v>0</v>
      </c>
    </row>
    <row r="396" spans="1:5" x14ac:dyDescent="0.4">
      <c r="A396" s="1">
        <f t="shared" si="28"/>
        <v>45957</v>
      </c>
      <c r="B396" s="28">
        <f t="shared" si="29"/>
        <v>0</v>
      </c>
      <c r="C396" s="28">
        <f t="shared" si="27"/>
        <v>365</v>
      </c>
      <c r="D396" s="27">
        <f>VLOOKUP($A$3&amp;$E$3&amp;VLOOKUP($B$5,$V$3:$W$6,2)&amp;$E$2&amp;$E$1,Тарифи!F:P,HLOOKUP($B$4,Тарифи!$H$4:$P$6,2,0),0)</f>
        <v>0.16750000000000001</v>
      </c>
      <c r="E396" s="28">
        <f t="shared" si="30"/>
        <v>0</v>
      </c>
    </row>
    <row r="397" spans="1:5" x14ac:dyDescent="0.4">
      <c r="A397" s="1">
        <f t="shared" si="28"/>
        <v>45958</v>
      </c>
      <c r="B397" s="28">
        <f t="shared" si="29"/>
        <v>0</v>
      </c>
      <c r="C397" s="28">
        <f t="shared" si="27"/>
        <v>365</v>
      </c>
      <c r="D397" s="27">
        <f>VLOOKUP($A$3&amp;$E$3&amp;VLOOKUP($B$5,$V$3:$W$6,2)&amp;$E$2&amp;$E$1,Тарифи!F:P,HLOOKUP($B$4,Тарифи!$H$4:$P$6,2,0),0)</f>
        <v>0.16750000000000001</v>
      </c>
      <c r="E397" s="28">
        <f t="shared" si="30"/>
        <v>0</v>
      </c>
    </row>
    <row r="398" spans="1:5" x14ac:dyDescent="0.4">
      <c r="A398" s="1">
        <f t="shared" si="28"/>
        <v>45959</v>
      </c>
      <c r="B398" s="28">
        <f t="shared" si="29"/>
        <v>0</v>
      </c>
      <c r="C398" s="28">
        <f t="shared" si="27"/>
        <v>365</v>
      </c>
      <c r="D398" s="27">
        <f>VLOOKUP($A$3&amp;$E$3&amp;VLOOKUP($B$5,$V$3:$W$6,2)&amp;$E$2&amp;$E$1,Тарифи!F:P,HLOOKUP($B$4,Тарифи!$H$4:$P$6,2,0),0)</f>
        <v>0.16750000000000001</v>
      </c>
      <c r="E398" s="28">
        <f t="shared" si="30"/>
        <v>0</v>
      </c>
    </row>
    <row r="399" spans="1:5" x14ac:dyDescent="0.4">
      <c r="A399" s="1">
        <f t="shared" si="28"/>
        <v>45960</v>
      </c>
      <c r="B399" s="28">
        <f t="shared" si="29"/>
        <v>0</v>
      </c>
      <c r="C399" s="28">
        <f t="shared" si="27"/>
        <v>365</v>
      </c>
      <c r="D399" s="27">
        <f>VLOOKUP($A$3&amp;$E$3&amp;VLOOKUP($B$5,$V$3:$W$6,2)&amp;$E$2&amp;$E$1,Тарифи!F:P,HLOOKUP($B$4,Тарифи!$H$4:$P$6,2,0),0)</f>
        <v>0.16750000000000001</v>
      </c>
      <c r="E399" s="28">
        <f t="shared" si="30"/>
        <v>0</v>
      </c>
    </row>
    <row r="400" spans="1:5" x14ac:dyDescent="0.4">
      <c r="A400" s="1">
        <f t="shared" si="28"/>
        <v>45961</v>
      </c>
      <c r="B400" s="28">
        <f t="shared" si="29"/>
        <v>0</v>
      </c>
      <c r="C400" s="28">
        <f t="shared" si="27"/>
        <v>365</v>
      </c>
      <c r="D400" s="27">
        <f>VLOOKUP($A$3&amp;$E$3&amp;VLOOKUP($B$5,$V$3:$W$6,2)&amp;$E$2&amp;$E$1,Тарифи!F:P,HLOOKUP($B$4,Тарифи!$H$4:$P$6,2,0),0)</f>
        <v>0.16750000000000001</v>
      </c>
      <c r="E400" s="28">
        <f t="shared" si="30"/>
        <v>0</v>
      </c>
    </row>
    <row r="401" spans="1:5" x14ac:dyDescent="0.4">
      <c r="A401" s="1">
        <f t="shared" si="28"/>
        <v>45962</v>
      </c>
      <c r="B401" s="28">
        <f t="shared" si="29"/>
        <v>0</v>
      </c>
      <c r="C401" s="28">
        <f t="shared" si="27"/>
        <v>365</v>
      </c>
      <c r="D401" s="27">
        <f>VLOOKUP($A$3&amp;$E$3&amp;VLOOKUP($B$5,$V$3:$W$6,2)&amp;$E$2&amp;$E$1,Тарифи!F:P,HLOOKUP($B$4,Тарифи!$H$4:$P$6,2,0),0)</f>
        <v>0.16750000000000001</v>
      </c>
      <c r="E401" s="28">
        <f t="shared" si="30"/>
        <v>0</v>
      </c>
    </row>
    <row r="402" spans="1:5" x14ac:dyDescent="0.4">
      <c r="A402" s="1">
        <f t="shared" si="28"/>
        <v>45963</v>
      </c>
      <c r="B402" s="28">
        <f t="shared" si="29"/>
        <v>0</v>
      </c>
      <c r="C402" s="28">
        <f t="shared" si="27"/>
        <v>365</v>
      </c>
      <c r="D402" s="27">
        <f>VLOOKUP($A$3&amp;$E$3&amp;VLOOKUP($B$5,$V$3:$W$6,2)&amp;$E$2&amp;$E$1,Тарифи!F:P,HLOOKUP($B$4,Тарифи!$H$4:$P$6,2,0),0)</f>
        <v>0.16750000000000001</v>
      </c>
      <c r="E402" s="28">
        <f t="shared" si="30"/>
        <v>0</v>
      </c>
    </row>
    <row r="403" spans="1:5" x14ac:dyDescent="0.4">
      <c r="A403" s="1">
        <f t="shared" si="28"/>
        <v>45964</v>
      </c>
      <c r="B403" s="28">
        <f t="shared" si="29"/>
        <v>0</v>
      </c>
      <c r="C403" s="28">
        <f t="shared" si="27"/>
        <v>365</v>
      </c>
      <c r="D403" s="27">
        <f>VLOOKUP($A$3&amp;$E$3&amp;VLOOKUP($B$5,$V$3:$W$6,2)&amp;$E$2&amp;$E$1,Тарифи!F:P,HLOOKUP($B$4,Тарифи!$H$4:$P$6,2,0),0)</f>
        <v>0.16750000000000001</v>
      </c>
      <c r="E403" s="28">
        <f t="shared" si="30"/>
        <v>0</v>
      </c>
    </row>
    <row r="404" spans="1:5" x14ac:dyDescent="0.4">
      <c r="A404" s="1">
        <f t="shared" si="28"/>
        <v>45965</v>
      </c>
      <c r="B404" s="28">
        <f t="shared" si="29"/>
        <v>0</v>
      </c>
      <c r="C404" s="28">
        <f t="shared" si="27"/>
        <v>365</v>
      </c>
      <c r="D404" s="27">
        <f>VLOOKUP($A$3&amp;$E$3&amp;VLOOKUP($B$5,$V$3:$W$6,2)&amp;$E$2&amp;$E$1,Тарифи!F:P,HLOOKUP($B$4,Тарифи!$H$4:$P$6,2,0),0)</f>
        <v>0.16750000000000001</v>
      </c>
      <c r="E404" s="28">
        <f t="shared" si="30"/>
        <v>0</v>
      </c>
    </row>
    <row r="405" spans="1:5" x14ac:dyDescent="0.4">
      <c r="A405" s="1">
        <f t="shared" si="28"/>
        <v>45966</v>
      </c>
      <c r="B405" s="28">
        <f t="shared" si="29"/>
        <v>0</v>
      </c>
      <c r="C405" s="28">
        <f t="shared" si="27"/>
        <v>365</v>
      </c>
      <c r="D405" s="27">
        <f>VLOOKUP($A$3&amp;$E$3&amp;VLOOKUP($B$5,$V$3:$W$6,2)&amp;$E$2&amp;$E$1,Тарифи!F:P,HLOOKUP($B$4,Тарифи!$H$4:$P$6,2,0),0)</f>
        <v>0.16750000000000001</v>
      </c>
      <c r="E405" s="28">
        <f t="shared" si="30"/>
        <v>0</v>
      </c>
    </row>
    <row r="406" spans="1:5" x14ac:dyDescent="0.4">
      <c r="A406" s="1">
        <f t="shared" si="28"/>
        <v>45967</v>
      </c>
      <c r="B406" s="28">
        <f t="shared" si="29"/>
        <v>0</v>
      </c>
      <c r="C406" s="28">
        <f t="shared" si="27"/>
        <v>365</v>
      </c>
      <c r="D406" s="27">
        <f>VLOOKUP($A$3&amp;$E$3&amp;VLOOKUP($B$5,$V$3:$W$6,2)&amp;$E$2&amp;$E$1,Тарифи!F:P,HLOOKUP($B$4,Тарифи!$H$4:$P$6,2,0),0)</f>
        <v>0.16750000000000001</v>
      </c>
      <c r="E406" s="28">
        <f t="shared" si="30"/>
        <v>0</v>
      </c>
    </row>
    <row r="407" spans="1:5" x14ac:dyDescent="0.4">
      <c r="A407" s="1">
        <f t="shared" si="28"/>
        <v>45968</v>
      </c>
      <c r="B407" s="28">
        <f t="shared" si="29"/>
        <v>0</v>
      </c>
      <c r="C407" s="28">
        <f t="shared" si="27"/>
        <v>365</v>
      </c>
      <c r="D407" s="27">
        <f>VLOOKUP($A$3&amp;$E$3&amp;VLOOKUP($B$5,$V$3:$W$6,2)&amp;$E$2&amp;$E$1,Тарифи!F:P,HLOOKUP($B$4,Тарифи!$H$4:$P$6,2,0),0)</f>
        <v>0.16750000000000001</v>
      </c>
      <c r="E407" s="28">
        <f t="shared" si="30"/>
        <v>0</v>
      </c>
    </row>
    <row r="408" spans="1:5" x14ac:dyDescent="0.4">
      <c r="A408" s="1">
        <f t="shared" si="28"/>
        <v>45969</v>
      </c>
      <c r="B408" s="28">
        <f t="shared" si="29"/>
        <v>0</v>
      </c>
      <c r="C408" s="28">
        <f t="shared" si="27"/>
        <v>365</v>
      </c>
      <c r="D408" s="27">
        <f>VLOOKUP($A$3&amp;$E$3&amp;VLOOKUP($B$5,$V$3:$W$6,2)&amp;$E$2&amp;$E$1,Тарифи!F:P,HLOOKUP($B$4,Тарифи!$H$4:$P$6,2,0),0)</f>
        <v>0.16750000000000001</v>
      </c>
      <c r="E408" s="28">
        <f t="shared" si="30"/>
        <v>0</v>
      </c>
    </row>
    <row r="409" spans="1:5" x14ac:dyDescent="0.4">
      <c r="A409" s="1">
        <f t="shared" si="28"/>
        <v>45970</v>
      </c>
      <c r="B409" s="28">
        <f t="shared" si="29"/>
        <v>0</v>
      </c>
      <c r="C409" s="28">
        <f t="shared" si="27"/>
        <v>365</v>
      </c>
      <c r="D409" s="27">
        <f>VLOOKUP($A$3&amp;$E$3&amp;VLOOKUP($B$5,$V$3:$W$6,2)&amp;$E$2&amp;$E$1,Тарифи!F:P,HLOOKUP($B$4,Тарифи!$H$4:$P$6,2,0),0)</f>
        <v>0.16750000000000001</v>
      </c>
      <c r="E409" s="28">
        <f t="shared" si="30"/>
        <v>0</v>
      </c>
    </row>
    <row r="410" spans="1:5" x14ac:dyDescent="0.4">
      <c r="A410" s="1">
        <f t="shared" si="28"/>
        <v>45971</v>
      </c>
      <c r="B410" s="28">
        <f t="shared" si="29"/>
        <v>0</v>
      </c>
      <c r="C410" s="28">
        <f t="shared" si="27"/>
        <v>365</v>
      </c>
      <c r="D410" s="27">
        <f>VLOOKUP($A$3&amp;$E$3&amp;VLOOKUP($B$5,$V$3:$W$6,2)&amp;$E$2&amp;$E$1,Тарифи!F:P,HLOOKUP($B$4,Тарифи!$H$4:$P$6,2,0),0)</f>
        <v>0.16750000000000001</v>
      </c>
      <c r="E410" s="28">
        <f t="shared" si="30"/>
        <v>0</v>
      </c>
    </row>
    <row r="411" spans="1:5" x14ac:dyDescent="0.4">
      <c r="A411" s="1">
        <f t="shared" si="28"/>
        <v>45972</v>
      </c>
      <c r="B411" s="28">
        <f t="shared" si="29"/>
        <v>0</v>
      </c>
      <c r="C411" s="28">
        <f t="shared" si="27"/>
        <v>365</v>
      </c>
      <c r="D411" s="27">
        <f>VLOOKUP($A$3&amp;$E$3&amp;VLOOKUP($B$5,$V$3:$W$6,2)&amp;$E$2&amp;$E$1,Тарифи!F:P,HLOOKUP($B$4,Тарифи!$H$4:$P$6,2,0),0)</f>
        <v>0.16750000000000001</v>
      </c>
      <c r="E411" s="28">
        <f t="shared" si="30"/>
        <v>0</v>
      </c>
    </row>
    <row r="412" spans="1:5" x14ac:dyDescent="0.4">
      <c r="A412" s="1">
        <f t="shared" si="28"/>
        <v>45973</v>
      </c>
      <c r="B412" s="28">
        <f t="shared" si="29"/>
        <v>0</v>
      </c>
      <c r="C412" s="28">
        <f t="shared" si="27"/>
        <v>365</v>
      </c>
      <c r="D412" s="27">
        <f>VLOOKUP($A$3&amp;$E$3&amp;VLOOKUP($B$5,$V$3:$W$6,2)&amp;$E$2&amp;$E$1,Тарифи!F:P,HLOOKUP($B$4,Тарифи!$H$4:$P$6,2,0),0)</f>
        <v>0.16750000000000001</v>
      </c>
      <c r="E412" s="28">
        <f t="shared" si="30"/>
        <v>0</v>
      </c>
    </row>
    <row r="413" spans="1:5" x14ac:dyDescent="0.4">
      <c r="A413" s="1">
        <f t="shared" si="28"/>
        <v>45974</v>
      </c>
      <c r="B413" s="28">
        <f t="shared" si="29"/>
        <v>0</v>
      </c>
      <c r="C413" s="28">
        <f t="shared" si="27"/>
        <v>365</v>
      </c>
      <c r="D413" s="27">
        <f>VLOOKUP($A$3&amp;$E$3&amp;VLOOKUP($B$5,$V$3:$W$6,2)&amp;$E$2&amp;$E$1,Тарифи!F:P,HLOOKUP($B$4,Тарифи!$H$4:$P$6,2,0),0)</f>
        <v>0.16750000000000001</v>
      </c>
      <c r="E413" s="28">
        <f t="shared" si="30"/>
        <v>0</v>
      </c>
    </row>
    <row r="414" spans="1:5" x14ac:dyDescent="0.4">
      <c r="A414" s="1">
        <f t="shared" si="28"/>
        <v>45975</v>
      </c>
      <c r="B414" s="28">
        <f t="shared" si="29"/>
        <v>0</v>
      </c>
      <c r="C414" s="28">
        <f t="shared" si="27"/>
        <v>365</v>
      </c>
      <c r="D414" s="27">
        <f>VLOOKUP($A$3&amp;$E$3&amp;VLOOKUP($B$5,$V$3:$W$6,2)&amp;$E$2&amp;$E$1,Тарифи!F:P,HLOOKUP($B$4,Тарифи!$H$4:$P$6,2,0),0)</f>
        <v>0.16750000000000001</v>
      </c>
      <c r="E414" s="28">
        <f t="shared" si="30"/>
        <v>0</v>
      </c>
    </row>
    <row r="415" spans="1:5" x14ac:dyDescent="0.4">
      <c r="A415" s="1">
        <f t="shared" si="28"/>
        <v>45976</v>
      </c>
      <c r="B415" s="28">
        <f t="shared" si="29"/>
        <v>0</v>
      </c>
      <c r="C415" s="28">
        <f t="shared" si="27"/>
        <v>365</v>
      </c>
      <c r="D415" s="27">
        <f>VLOOKUP($A$3&amp;$E$3&amp;VLOOKUP($B$5,$V$3:$W$6,2)&amp;$E$2&amp;$E$1,Тарифи!F:P,HLOOKUP($B$4,Тарифи!$H$4:$P$6,2,0),0)</f>
        <v>0.16750000000000001</v>
      </c>
      <c r="E415" s="28">
        <f t="shared" si="30"/>
        <v>0</v>
      </c>
    </row>
    <row r="416" spans="1:5" x14ac:dyDescent="0.4">
      <c r="A416" s="1">
        <f t="shared" si="28"/>
        <v>45977</v>
      </c>
      <c r="B416" s="28">
        <f t="shared" si="29"/>
        <v>0</v>
      </c>
      <c r="C416" s="28">
        <f t="shared" si="27"/>
        <v>365</v>
      </c>
      <c r="D416" s="27">
        <f>VLOOKUP($A$3&amp;$E$3&amp;VLOOKUP($B$5,$V$3:$W$6,2)&amp;$E$2&amp;$E$1,Тарифи!F:P,HLOOKUP($B$4,Тарифи!$H$4:$P$6,2,0),0)</f>
        <v>0.16750000000000001</v>
      </c>
      <c r="E416" s="28">
        <f t="shared" si="30"/>
        <v>0</v>
      </c>
    </row>
    <row r="417" spans="1:5" x14ac:dyDescent="0.4">
      <c r="A417" s="1">
        <f t="shared" si="28"/>
        <v>45978</v>
      </c>
      <c r="B417" s="28">
        <f t="shared" si="29"/>
        <v>0</v>
      </c>
      <c r="C417" s="28">
        <f t="shared" si="27"/>
        <v>365</v>
      </c>
      <c r="D417" s="27">
        <f>VLOOKUP($A$3&amp;$E$3&amp;VLOOKUP($B$5,$V$3:$W$6,2)&amp;$E$2&amp;$E$1,Тарифи!F:P,HLOOKUP($B$4,Тарифи!$H$4:$P$6,2,0),0)</f>
        <v>0.16750000000000001</v>
      </c>
      <c r="E417" s="28">
        <f t="shared" si="30"/>
        <v>0</v>
      </c>
    </row>
    <row r="418" spans="1:5" x14ac:dyDescent="0.4">
      <c r="A418" s="1">
        <f t="shared" si="28"/>
        <v>45979</v>
      </c>
      <c r="B418" s="28">
        <f t="shared" si="29"/>
        <v>0</v>
      </c>
      <c r="C418" s="28">
        <f t="shared" si="27"/>
        <v>365</v>
      </c>
      <c r="D418" s="27">
        <f>VLOOKUP($A$3&amp;$E$3&amp;VLOOKUP($B$5,$V$3:$W$6,2)&amp;$E$2&amp;$E$1,Тарифи!F:P,HLOOKUP($B$4,Тарифи!$H$4:$P$6,2,0),0)</f>
        <v>0.16750000000000001</v>
      </c>
      <c r="E418" s="28">
        <f t="shared" si="30"/>
        <v>0</v>
      </c>
    </row>
    <row r="419" spans="1:5" x14ac:dyDescent="0.4">
      <c r="A419" s="1">
        <f t="shared" si="28"/>
        <v>45980</v>
      </c>
      <c r="B419" s="28">
        <f t="shared" si="29"/>
        <v>0</v>
      </c>
      <c r="C419" s="28">
        <f t="shared" si="27"/>
        <v>365</v>
      </c>
      <c r="D419" s="27">
        <f>VLOOKUP($A$3&amp;$E$3&amp;VLOOKUP($B$5,$V$3:$W$6,2)&amp;$E$2&amp;$E$1,Тарифи!F:P,HLOOKUP($B$4,Тарифи!$H$4:$P$6,2,0),0)</f>
        <v>0.16750000000000001</v>
      </c>
      <c r="E419" s="28">
        <f t="shared" si="30"/>
        <v>0</v>
      </c>
    </row>
    <row r="420" spans="1:5" x14ac:dyDescent="0.4">
      <c r="A420" s="1">
        <f t="shared" si="28"/>
        <v>45981</v>
      </c>
      <c r="B420" s="28">
        <f t="shared" si="29"/>
        <v>0</v>
      </c>
      <c r="C420" s="28">
        <f t="shared" si="27"/>
        <v>365</v>
      </c>
      <c r="D420" s="27">
        <f>VLOOKUP($A$3&amp;$E$3&amp;VLOOKUP($B$5,$V$3:$W$6,2)&amp;$E$2&amp;$E$1,Тарифи!F:P,HLOOKUP($B$4,Тарифи!$H$4:$P$6,2,0),0)</f>
        <v>0.16750000000000001</v>
      </c>
      <c r="E420" s="28">
        <f t="shared" si="30"/>
        <v>0</v>
      </c>
    </row>
    <row r="421" spans="1:5" x14ac:dyDescent="0.4">
      <c r="A421" s="1">
        <f t="shared" si="28"/>
        <v>45982</v>
      </c>
      <c r="B421" s="28">
        <f t="shared" si="29"/>
        <v>0</v>
      </c>
      <c r="C421" s="28">
        <f t="shared" si="27"/>
        <v>365</v>
      </c>
      <c r="D421" s="27">
        <f>VLOOKUP($A$3&amp;$E$3&amp;VLOOKUP($B$5,$V$3:$W$6,2)&amp;$E$2&amp;$E$1,Тарифи!F:P,HLOOKUP($B$4,Тарифи!$H$4:$P$6,2,0),0)</f>
        <v>0.16750000000000001</v>
      </c>
      <c r="E421" s="28">
        <f t="shared" si="30"/>
        <v>0</v>
      </c>
    </row>
    <row r="422" spans="1:5" x14ac:dyDescent="0.4">
      <c r="A422" s="1">
        <f t="shared" si="28"/>
        <v>45983</v>
      </c>
      <c r="B422" s="28">
        <f t="shared" si="29"/>
        <v>0</v>
      </c>
      <c r="C422" s="28">
        <f t="shared" si="27"/>
        <v>365</v>
      </c>
      <c r="D422" s="27">
        <f>VLOOKUP($A$3&amp;$E$3&amp;VLOOKUP($B$5,$V$3:$W$6,2)&amp;$E$2&amp;$E$1,Тарифи!F:P,HLOOKUP($B$4,Тарифи!$H$4:$P$6,2,0),0)</f>
        <v>0.16750000000000001</v>
      </c>
      <c r="E422" s="28">
        <f t="shared" si="30"/>
        <v>0</v>
      </c>
    </row>
    <row r="423" spans="1:5" x14ac:dyDescent="0.4">
      <c r="A423" s="1">
        <f t="shared" si="28"/>
        <v>45984</v>
      </c>
      <c r="B423" s="28">
        <f t="shared" si="29"/>
        <v>0</v>
      </c>
      <c r="C423" s="28">
        <f t="shared" si="27"/>
        <v>365</v>
      </c>
      <c r="D423" s="27">
        <f>VLOOKUP($A$3&amp;$E$3&amp;VLOOKUP($B$5,$V$3:$W$6,2)&amp;$E$2&amp;$E$1,Тарифи!F:P,HLOOKUP($B$4,Тарифи!$H$4:$P$6,2,0),0)</f>
        <v>0.16750000000000001</v>
      </c>
      <c r="E423" s="28">
        <f t="shared" si="30"/>
        <v>0</v>
      </c>
    </row>
    <row r="424" spans="1:5" x14ac:dyDescent="0.4">
      <c r="A424" s="1">
        <f t="shared" si="28"/>
        <v>45985</v>
      </c>
      <c r="B424" s="28">
        <f t="shared" si="29"/>
        <v>0</v>
      </c>
      <c r="C424" s="28">
        <f t="shared" si="27"/>
        <v>365</v>
      </c>
      <c r="D424" s="27">
        <f>VLOOKUP($A$3&amp;$E$3&amp;VLOOKUP($B$5,$V$3:$W$6,2)&amp;$E$2&amp;$E$1,Тарифи!F:P,HLOOKUP($B$4,Тарифи!$H$4:$P$6,2,0),0)</f>
        <v>0.16750000000000001</v>
      </c>
      <c r="E424" s="28">
        <f t="shared" si="30"/>
        <v>0</v>
      </c>
    </row>
    <row r="425" spans="1:5" x14ac:dyDescent="0.4">
      <c r="A425" s="1">
        <f t="shared" si="28"/>
        <v>45986</v>
      </c>
      <c r="B425" s="28">
        <f t="shared" si="29"/>
        <v>0</v>
      </c>
      <c r="C425" s="28">
        <f t="shared" si="27"/>
        <v>365</v>
      </c>
      <c r="D425" s="27">
        <f>VLOOKUP($A$3&amp;$E$3&amp;VLOOKUP($B$5,$V$3:$W$6,2)&amp;$E$2&amp;$E$1,Тарифи!F:P,HLOOKUP($B$4,Тарифи!$H$4:$P$6,2,0),0)</f>
        <v>0.16750000000000001</v>
      </c>
      <c r="E425" s="28">
        <f t="shared" si="30"/>
        <v>0</v>
      </c>
    </row>
    <row r="426" spans="1:5" x14ac:dyDescent="0.4">
      <c r="A426" s="1">
        <f t="shared" si="28"/>
        <v>45987</v>
      </c>
      <c r="B426" s="28">
        <f t="shared" si="29"/>
        <v>0</v>
      </c>
      <c r="C426" s="28">
        <f t="shared" si="27"/>
        <v>365</v>
      </c>
      <c r="D426" s="27">
        <f>VLOOKUP($A$3&amp;$E$3&amp;VLOOKUP($B$5,$V$3:$W$6,2)&amp;$E$2&amp;$E$1,Тарифи!F:P,HLOOKUP($B$4,Тарифи!$H$4:$P$6,2,0),0)</f>
        <v>0.16750000000000001</v>
      </c>
      <c r="E426" s="28">
        <f t="shared" si="30"/>
        <v>0</v>
      </c>
    </row>
    <row r="427" spans="1:5" x14ac:dyDescent="0.4">
      <c r="A427" s="1">
        <f t="shared" si="28"/>
        <v>45988</v>
      </c>
      <c r="B427" s="28">
        <f t="shared" si="29"/>
        <v>0</v>
      </c>
      <c r="C427" s="28">
        <f t="shared" si="27"/>
        <v>365</v>
      </c>
      <c r="D427" s="27">
        <f>VLOOKUP($A$3&amp;$E$3&amp;VLOOKUP($B$5,$V$3:$W$6,2)&amp;$E$2&amp;$E$1,Тарифи!F:P,HLOOKUP($B$4,Тарифи!$H$4:$P$6,2,0),0)</f>
        <v>0.16750000000000001</v>
      </c>
      <c r="E427" s="28">
        <f t="shared" si="30"/>
        <v>0</v>
      </c>
    </row>
    <row r="428" spans="1:5" x14ac:dyDescent="0.4">
      <c r="A428" s="1">
        <f t="shared" si="28"/>
        <v>45989</v>
      </c>
      <c r="B428" s="28">
        <f t="shared" si="29"/>
        <v>0</v>
      </c>
      <c r="C428" s="28">
        <f t="shared" si="27"/>
        <v>365</v>
      </c>
      <c r="D428" s="27">
        <f>VLOOKUP($A$3&amp;$E$3&amp;VLOOKUP($B$5,$V$3:$W$6,2)&amp;$E$2&amp;$E$1,Тарифи!F:P,HLOOKUP($B$4,Тарифи!$H$4:$P$6,2,0),0)</f>
        <v>0.16750000000000001</v>
      </c>
      <c r="E428" s="28">
        <f t="shared" si="30"/>
        <v>0</v>
      </c>
    </row>
    <row r="429" spans="1:5" x14ac:dyDescent="0.4">
      <c r="A429" s="1">
        <f t="shared" si="28"/>
        <v>45990</v>
      </c>
      <c r="B429" s="28">
        <f t="shared" si="29"/>
        <v>0</v>
      </c>
      <c r="C429" s="28">
        <f t="shared" si="27"/>
        <v>365</v>
      </c>
      <c r="D429" s="27">
        <f>VLOOKUP($A$3&amp;$E$3&amp;VLOOKUP($B$5,$V$3:$W$6,2)&amp;$E$2&amp;$E$1,Тарифи!F:P,HLOOKUP($B$4,Тарифи!$H$4:$P$6,2,0),0)</f>
        <v>0.16750000000000001</v>
      </c>
      <c r="E429" s="28">
        <f t="shared" si="30"/>
        <v>0</v>
      </c>
    </row>
    <row r="430" spans="1:5" x14ac:dyDescent="0.4">
      <c r="A430" s="1">
        <f t="shared" si="28"/>
        <v>45991</v>
      </c>
      <c r="B430" s="28">
        <f t="shared" si="29"/>
        <v>0</v>
      </c>
      <c r="C430" s="28">
        <f t="shared" si="27"/>
        <v>365</v>
      </c>
      <c r="D430" s="27">
        <f>VLOOKUP($A$3&amp;$E$3&amp;VLOOKUP($B$5,$V$3:$W$6,2)&amp;$E$2&amp;$E$1,Тарифи!F:P,HLOOKUP($B$4,Тарифи!$H$4:$P$6,2,0),0)</f>
        <v>0.16750000000000001</v>
      </c>
      <c r="E430" s="28">
        <f t="shared" si="30"/>
        <v>0</v>
      </c>
    </row>
    <row r="431" spans="1:5" x14ac:dyDescent="0.4">
      <c r="A431" s="1">
        <f t="shared" si="28"/>
        <v>45992</v>
      </c>
      <c r="B431" s="28">
        <f t="shared" si="29"/>
        <v>0</v>
      </c>
      <c r="C431" s="28">
        <f t="shared" si="27"/>
        <v>365</v>
      </c>
      <c r="D431" s="27">
        <f>VLOOKUP($A$3&amp;$E$3&amp;VLOOKUP($B$5,$V$3:$W$6,2)&amp;$E$2&amp;$E$1,Тарифи!F:P,HLOOKUP($B$4,Тарифи!$H$4:$P$6,2,0),0)</f>
        <v>0.16750000000000001</v>
      </c>
      <c r="E431" s="28">
        <f t="shared" si="30"/>
        <v>0</v>
      </c>
    </row>
    <row r="432" spans="1:5" x14ac:dyDescent="0.4">
      <c r="A432" s="1">
        <f t="shared" si="28"/>
        <v>45993</v>
      </c>
      <c r="B432" s="28">
        <f t="shared" si="29"/>
        <v>0</v>
      </c>
      <c r="C432" s="28">
        <f t="shared" si="27"/>
        <v>365</v>
      </c>
      <c r="D432" s="27">
        <f>VLOOKUP($A$3&amp;$E$3&amp;VLOOKUP($B$5,$V$3:$W$6,2)&amp;$E$2&amp;$E$1,Тарифи!F:P,HLOOKUP($B$4,Тарифи!$H$4:$P$6,2,0),0)</f>
        <v>0.16750000000000001</v>
      </c>
      <c r="E432" s="28">
        <f t="shared" si="30"/>
        <v>0</v>
      </c>
    </row>
    <row r="433" spans="1:5" x14ac:dyDescent="0.4">
      <c r="A433" s="1">
        <f t="shared" si="28"/>
        <v>45994</v>
      </c>
      <c r="B433" s="28">
        <f t="shared" si="29"/>
        <v>0</v>
      </c>
      <c r="C433" s="28">
        <f t="shared" si="27"/>
        <v>365</v>
      </c>
      <c r="D433" s="27">
        <f>VLOOKUP($A$3&amp;$E$3&amp;VLOOKUP($B$5,$V$3:$W$6,2)&amp;$E$2&amp;$E$1,Тарифи!F:P,HLOOKUP($B$4,Тарифи!$H$4:$P$6,2,0),0)</f>
        <v>0.16750000000000001</v>
      </c>
      <c r="E433" s="28">
        <f t="shared" si="30"/>
        <v>0</v>
      </c>
    </row>
    <row r="434" spans="1:5" x14ac:dyDescent="0.4">
      <c r="A434" s="1">
        <f t="shared" si="28"/>
        <v>45995</v>
      </c>
      <c r="B434" s="28">
        <f t="shared" si="29"/>
        <v>0</v>
      </c>
      <c r="C434" s="28">
        <f t="shared" si="27"/>
        <v>365</v>
      </c>
      <c r="D434" s="27">
        <f>VLOOKUP($A$3&amp;$E$3&amp;VLOOKUP($B$5,$V$3:$W$6,2)&amp;$E$2&amp;$E$1,Тарифи!F:P,HLOOKUP($B$4,Тарифи!$H$4:$P$6,2,0),0)</f>
        <v>0.16750000000000001</v>
      </c>
      <c r="E434" s="28">
        <f t="shared" si="30"/>
        <v>0</v>
      </c>
    </row>
    <row r="435" spans="1:5" x14ac:dyDescent="0.4">
      <c r="A435" s="1">
        <f t="shared" si="28"/>
        <v>45996</v>
      </c>
      <c r="B435" s="28">
        <f t="shared" si="29"/>
        <v>0</v>
      </c>
      <c r="C435" s="28">
        <f t="shared" si="27"/>
        <v>365</v>
      </c>
      <c r="D435" s="27">
        <f>VLOOKUP($A$3&amp;$E$3&amp;VLOOKUP($B$5,$V$3:$W$6,2)&amp;$E$2&amp;$E$1,Тарифи!F:P,HLOOKUP($B$4,Тарифи!$H$4:$P$6,2,0),0)</f>
        <v>0.16750000000000001</v>
      </c>
      <c r="E435" s="28">
        <f t="shared" si="30"/>
        <v>0</v>
      </c>
    </row>
    <row r="436" spans="1:5" x14ac:dyDescent="0.4">
      <c r="A436" s="1">
        <f t="shared" si="28"/>
        <v>45997</v>
      </c>
      <c r="B436" s="28">
        <f t="shared" si="29"/>
        <v>0</v>
      </c>
      <c r="C436" s="28">
        <f t="shared" si="27"/>
        <v>365</v>
      </c>
      <c r="D436" s="27">
        <f>VLOOKUP($A$3&amp;$E$3&amp;VLOOKUP($B$5,$V$3:$W$6,2)&amp;$E$2&amp;$E$1,Тарифи!F:P,HLOOKUP($B$4,Тарифи!$H$4:$P$6,2,0),0)</f>
        <v>0.16750000000000001</v>
      </c>
      <c r="E436" s="28">
        <f t="shared" si="30"/>
        <v>0</v>
      </c>
    </row>
    <row r="437" spans="1:5" x14ac:dyDescent="0.4">
      <c r="A437" s="1">
        <f t="shared" si="28"/>
        <v>45998</v>
      </c>
      <c r="B437" s="28">
        <f t="shared" si="29"/>
        <v>0</v>
      </c>
      <c r="C437" s="28">
        <f t="shared" si="27"/>
        <v>365</v>
      </c>
      <c r="D437" s="27">
        <f>VLOOKUP($A$3&amp;$E$3&amp;VLOOKUP($B$5,$V$3:$W$6,2)&amp;$E$2&amp;$E$1,Тарифи!F:P,HLOOKUP($B$4,Тарифи!$H$4:$P$6,2,0),0)</f>
        <v>0.16750000000000001</v>
      </c>
      <c r="E437" s="28">
        <f t="shared" si="30"/>
        <v>0</v>
      </c>
    </row>
    <row r="438" spans="1:5" x14ac:dyDescent="0.4">
      <c r="A438" s="1">
        <f t="shared" si="28"/>
        <v>45999</v>
      </c>
      <c r="B438" s="28">
        <f t="shared" si="29"/>
        <v>0</v>
      </c>
      <c r="C438" s="28">
        <f t="shared" si="27"/>
        <v>365</v>
      </c>
      <c r="D438" s="27">
        <f>VLOOKUP($A$3&amp;$E$3&amp;VLOOKUP($B$5,$V$3:$W$6,2)&amp;$E$2&amp;$E$1,Тарифи!F:P,HLOOKUP($B$4,Тарифи!$H$4:$P$6,2,0),0)</f>
        <v>0.16750000000000001</v>
      </c>
      <c r="E438" s="28">
        <f t="shared" si="30"/>
        <v>0</v>
      </c>
    </row>
    <row r="439" spans="1:5" x14ac:dyDescent="0.4">
      <c r="A439" s="1">
        <f t="shared" si="28"/>
        <v>46000</v>
      </c>
      <c r="B439" s="28">
        <f t="shared" si="29"/>
        <v>0</v>
      </c>
      <c r="C439" s="28">
        <f t="shared" si="27"/>
        <v>365</v>
      </c>
      <c r="D439" s="27">
        <f>VLOOKUP($A$3&amp;$E$3&amp;VLOOKUP($B$5,$V$3:$W$6,2)&amp;$E$2&amp;$E$1,Тарифи!F:P,HLOOKUP($B$4,Тарифи!$H$4:$P$6,2,0),0)</f>
        <v>0.16750000000000001</v>
      </c>
      <c r="E439" s="28">
        <f t="shared" si="30"/>
        <v>0</v>
      </c>
    </row>
    <row r="440" spans="1:5" x14ac:dyDescent="0.4">
      <c r="A440" s="1">
        <f t="shared" si="28"/>
        <v>46001</v>
      </c>
      <c r="B440" s="28">
        <f t="shared" si="29"/>
        <v>0</v>
      </c>
      <c r="C440" s="28">
        <f t="shared" si="27"/>
        <v>365</v>
      </c>
      <c r="D440" s="27">
        <f>VLOOKUP($A$3&amp;$E$3&amp;VLOOKUP($B$5,$V$3:$W$6,2)&amp;$E$2&amp;$E$1,Тарифи!F:P,HLOOKUP($B$4,Тарифи!$H$4:$P$6,2,0),0)</f>
        <v>0.16750000000000001</v>
      </c>
      <c r="E440" s="28">
        <f t="shared" si="30"/>
        <v>0</v>
      </c>
    </row>
    <row r="441" spans="1:5" x14ac:dyDescent="0.4">
      <c r="A441" s="1">
        <f t="shared" si="28"/>
        <v>46002</v>
      </c>
      <c r="B441" s="28">
        <f t="shared" si="29"/>
        <v>0</v>
      </c>
      <c r="C441" s="28">
        <f t="shared" si="27"/>
        <v>365</v>
      </c>
      <c r="D441" s="27">
        <f>VLOOKUP($A$3&amp;$E$3&amp;VLOOKUP($B$5,$V$3:$W$6,2)&amp;$E$2&amp;$E$1,Тарифи!F:P,HLOOKUP($B$4,Тарифи!$H$4:$P$6,2,0),0)</f>
        <v>0.16750000000000001</v>
      </c>
      <c r="E441" s="28">
        <f t="shared" si="30"/>
        <v>0</v>
      </c>
    </row>
    <row r="442" spans="1:5" x14ac:dyDescent="0.4">
      <c r="A442" s="1">
        <f t="shared" si="28"/>
        <v>46003</v>
      </c>
      <c r="B442" s="28">
        <f t="shared" si="29"/>
        <v>0</v>
      </c>
      <c r="C442" s="28">
        <f t="shared" si="27"/>
        <v>365</v>
      </c>
      <c r="D442" s="27">
        <f>VLOOKUP($A$3&amp;$E$3&amp;VLOOKUP($B$5,$V$3:$W$6,2)&amp;$E$2&amp;$E$1,Тарифи!F:P,HLOOKUP($B$4,Тарифи!$H$4:$P$6,2,0),0)</f>
        <v>0.16750000000000001</v>
      </c>
      <c r="E442" s="28">
        <f t="shared" si="30"/>
        <v>0</v>
      </c>
    </row>
    <row r="443" spans="1:5" x14ac:dyDescent="0.4">
      <c r="A443" s="1">
        <f t="shared" si="28"/>
        <v>46004</v>
      </c>
      <c r="B443" s="28">
        <f t="shared" si="29"/>
        <v>0</v>
      </c>
      <c r="C443" s="28">
        <f t="shared" si="27"/>
        <v>365</v>
      </c>
      <c r="D443" s="27">
        <f>VLOOKUP($A$3&amp;$E$3&amp;VLOOKUP($B$5,$V$3:$W$6,2)&amp;$E$2&amp;$E$1,Тарифи!F:P,HLOOKUP($B$4,Тарифи!$H$4:$P$6,2,0),0)</f>
        <v>0.16750000000000001</v>
      </c>
      <c r="E443" s="28">
        <f t="shared" si="30"/>
        <v>0</v>
      </c>
    </row>
    <row r="444" spans="1:5" x14ac:dyDescent="0.4">
      <c r="A444" s="1">
        <f t="shared" si="28"/>
        <v>46005</v>
      </c>
      <c r="B444" s="28">
        <f t="shared" si="29"/>
        <v>0</v>
      </c>
      <c r="C444" s="28">
        <f t="shared" si="27"/>
        <v>365</v>
      </c>
      <c r="D444" s="27">
        <f>VLOOKUP($A$3&amp;$E$3&amp;VLOOKUP($B$5,$V$3:$W$6,2)&amp;$E$2&amp;$E$1,Тарифи!F:P,HLOOKUP($B$4,Тарифи!$H$4:$P$6,2,0),0)</f>
        <v>0.16750000000000001</v>
      </c>
      <c r="E444" s="28">
        <f t="shared" si="30"/>
        <v>0</v>
      </c>
    </row>
    <row r="445" spans="1:5" x14ac:dyDescent="0.4">
      <c r="A445" s="1">
        <f t="shared" si="28"/>
        <v>46006</v>
      </c>
      <c r="B445" s="28">
        <f t="shared" si="29"/>
        <v>0</v>
      </c>
      <c r="C445" s="28">
        <f t="shared" si="27"/>
        <v>365</v>
      </c>
      <c r="D445" s="27">
        <f>VLOOKUP($A$3&amp;$E$3&amp;VLOOKUP($B$5,$V$3:$W$6,2)&amp;$E$2&amp;$E$1,Тарифи!F:P,HLOOKUP($B$4,Тарифи!$H$4:$P$6,2,0),0)</f>
        <v>0.16750000000000001</v>
      </c>
      <c r="E445" s="28">
        <f t="shared" si="30"/>
        <v>0</v>
      </c>
    </row>
    <row r="446" spans="1:5" x14ac:dyDescent="0.4">
      <c r="A446" s="1">
        <f t="shared" si="28"/>
        <v>46007</v>
      </c>
      <c r="B446" s="28">
        <f t="shared" si="29"/>
        <v>0</v>
      </c>
      <c r="C446" s="28">
        <f t="shared" si="27"/>
        <v>365</v>
      </c>
      <c r="D446" s="27">
        <f>VLOOKUP($A$3&amp;$E$3&amp;VLOOKUP($B$5,$V$3:$W$6,2)&amp;$E$2&amp;$E$1,Тарифи!F:P,HLOOKUP($B$4,Тарифи!$H$4:$P$6,2,0),0)</f>
        <v>0.16750000000000001</v>
      </c>
      <c r="E446" s="28">
        <f t="shared" si="30"/>
        <v>0</v>
      </c>
    </row>
    <row r="447" spans="1:5" x14ac:dyDescent="0.4">
      <c r="A447" s="1">
        <f t="shared" si="28"/>
        <v>46008</v>
      </c>
      <c r="B447" s="28">
        <f t="shared" si="29"/>
        <v>0</v>
      </c>
      <c r="C447" s="28">
        <f t="shared" si="27"/>
        <v>365</v>
      </c>
      <c r="D447" s="27">
        <f>VLOOKUP($A$3&amp;$E$3&amp;VLOOKUP($B$5,$V$3:$W$6,2)&amp;$E$2&amp;$E$1,Тарифи!F:P,HLOOKUP($B$4,Тарифи!$H$4:$P$6,2,0),0)</f>
        <v>0.16750000000000001</v>
      </c>
      <c r="E447" s="28">
        <f t="shared" si="30"/>
        <v>0</v>
      </c>
    </row>
    <row r="448" spans="1:5" x14ac:dyDescent="0.4">
      <c r="A448" s="1">
        <f t="shared" si="28"/>
        <v>46009</v>
      </c>
      <c r="B448" s="28">
        <f t="shared" si="29"/>
        <v>0</v>
      </c>
      <c r="C448" s="28">
        <f t="shared" si="27"/>
        <v>365</v>
      </c>
      <c r="D448" s="27">
        <f>VLOOKUP($A$3&amp;$E$3&amp;VLOOKUP($B$5,$V$3:$W$6,2)&amp;$E$2&amp;$E$1,Тарифи!F:P,HLOOKUP($B$4,Тарифи!$H$4:$P$6,2,0),0)</f>
        <v>0.16750000000000001</v>
      </c>
      <c r="E448" s="28">
        <f t="shared" si="30"/>
        <v>0</v>
      </c>
    </row>
    <row r="449" spans="1:5" x14ac:dyDescent="0.4">
      <c r="A449" s="1">
        <f t="shared" si="28"/>
        <v>46010</v>
      </c>
      <c r="B449" s="28">
        <f t="shared" si="29"/>
        <v>0</v>
      </c>
      <c r="C449" s="28">
        <f t="shared" si="27"/>
        <v>365</v>
      </c>
      <c r="D449" s="27">
        <f>VLOOKUP($A$3&amp;$E$3&amp;VLOOKUP($B$5,$V$3:$W$6,2)&amp;$E$2&amp;$E$1,Тарифи!F:P,HLOOKUP($B$4,Тарифи!$H$4:$P$6,2,0),0)</f>
        <v>0.16750000000000001</v>
      </c>
      <c r="E449" s="28">
        <f t="shared" si="30"/>
        <v>0</v>
      </c>
    </row>
    <row r="450" spans="1:5" x14ac:dyDescent="0.4">
      <c r="A450" s="1">
        <f t="shared" si="28"/>
        <v>46011</v>
      </c>
      <c r="B450" s="28">
        <f t="shared" si="29"/>
        <v>0</v>
      </c>
      <c r="C450" s="28">
        <f t="shared" si="27"/>
        <v>365</v>
      </c>
      <c r="D450" s="27">
        <f>VLOOKUP($A$3&amp;$E$3&amp;VLOOKUP($B$5,$V$3:$W$6,2)&amp;$E$2&amp;$E$1,Тарифи!F:P,HLOOKUP($B$4,Тарифи!$H$4:$P$6,2,0),0)</f>
        <v>0.16750000000000001</v>
      </c>
      <c r="E450" s="28">
        <f t="shared" si="30"/>
        <v>0</v>
      </c>
    </row>
    <row r="451" spans="1:5" x14ac:dyDescent="0.4">
      <c r="A451" s="1">
        <f t="shared" si="28"/>
        <v>46012</v>
      </c>
      <c r="B451" s="28">
        <f t="shared" si="29"/>
        <v>0</v>
      </c>
      <c r="C451" s="28">
        <f t="shared" si="27"/>
        <v>365</v>
      </c>
      <c r="D451" s="27">
        <f>VLOOKUP($A$3&amp;$E$3&amp;VLOOKUP($B$5,$V$3:$W$6,2)&amp;$E$2&amp;$E$1,Тарифи!F:P,HLOOKUP($B$4,Тарифи!$H$4:$P$6,2,0),0)</f>
        <v>0.16750000000000001</v>
      </c>
      <c r="E451" s="28">
        <f t="shared" si="30"/>
        <v>0</v>
      </c>
    </row>
    <row r="452" spans="1:5" x14ac:dyDescent="0.4">
      <c r="A452" s="1">
        <f t="shared" si="28"/>
        <v>46013</v>
      </c>
      <c r="B452" s="28">
        <f t="shared" si="29"/>
        <v>0</v>
      </c>
      <c r="C452" s="28">
        <f t="shared" si="27"/>
        <v>365</v>
      </c>
      <c r="D452" s="27">
        <f>VLOOKUP($A$3&amp;$E$3&amp;VLOOKUP($B$5,$V$3:$W$6,2)&amp;$E$2&amp;$E$1,Тарифи!F:P,HLOOKUP($B$4,Тарифи!$H$4:$P$6,2,0),0)</f>
        <v>0.16750000000000001</v>
      </c>
      <c r="E452" s="28">
        <f t="shared" si="30"/>
        <v>0</v>
      </c>
    </row>
    <row r="453" spans="1:5" x14ac:dyDescent="0.4">
      <c r="A453" s="1">
        <f t="shared" si="28"/>
        <v>46014</v>
      </c>
      <c r="B453" s="28">
        <f t="shared" si="29"/>
        <v>0</v>
      </c>
      <c r="C453" s="28">
        <f t="shared" si="27"/>
        <v>365</v>
      </c>
      <c r="D453" s="27">
        <f>VLOOKUP($A$3&amp;$E$3&amp;VLOOKUP($B$5,$V$3:$W$6,2)&amp;$E$2&amp;$E$1,Тарифи!F:P,HLOOKUP($B$4,Тарифи!$H$4:$P$6,2,0),0)</f>
        <v>0.16750000000000001</v>
      </c>
      <c r="E453" s="28">
        <f t="shared" si="30"/>
        <v>0</v>
      </c>
    </row>
    <row r="454" spans="1:5" x14ac:dyDescent="0.4">
      <c r="A454" s="1">
        <f t="shared" si="28"/>
        <v>46015</v>
      </c>
      <c r="B454" s="28">
        <f t="shared" si="29"/>
        <v>0</v>
      </c>
      <c r="C454" s="28">
        <f t="shared" ref="C454:C517" si="31">IFERROR(VLOOKUP(YEAR(A454),$P$3:$Q$11,2,0),365)</f>
        <v>365</v>
      </c>
      <c r="D454" s="27">
        <f>VLOOKUP($A$3&amp;$E$3&amp;VLOOKUP($B$5,$V$3:$W$6,2)&amp;$E$2&amp;$E$1,Тарифи!F:P,HLOOKUP($B$4,Тарифи!$H$4:$P$6,2,0),0)</f>
        <v>0.16750000000000001</v>
      </c>
      <c r="E454" s="28">
        <f t="shared" si="30"/>
        <v>0</v>
      </c>
    </row>
    <row r="455" spans="1:5" x14ac:dyDescent="0.4">
      <c r="A455" s="1">
        <f t="shared" ref="A455:A518" si="32">A454+1</f>
        <v>46016</v>
      </c>
      <c r="B455" s="28">
        <f t="shared" ref="B455:B518" si="33">IF(A455&gt;=$G$4,0,B454)</f>
        <v>0</v>
      </c>
      <c r="C455" s="28">
        <f t="shared" si="31"/>
        <v>365</v>
      </c>
      <c r="D455" s="27">
        <f>VLOOKUP($A$3&amp;$E$3&amp;VLOOKUP($B$5,$V$3:$W$6,2)&amp;$E$2&amp;$E$1,Тарифи!F:P,HLOOKUP($B$4,Тарифи!$H$4:$P$6,2,0),0)</f>
        <v>0.16750000000000001</v>
      </c>
      <c r="E455" s="28">
        <f t="shared" ref="E455:E518" si="34">B455*D455/C455</f>
        <v>0</v>
      </c>
    </row>
    <row r="456" spans="1:5" x14ac:dyDescent="0.4">
      <c r="A456" s="1">
        <f t="shared" si="32"/>
        <v>46017</v>
      </c>
      <c r="B456" s="28">
        <f t="shared" si="33"/>
        <v>0</v>
      </c>
      <c r="C456" s="28">
        <f t="shared" si="31"/>
        <v>365</v>
      </c>
      <c r="D456" s="27">
        <f>VLOOKUP($A$3&amp;$E$3&amp;VLOOKUP($B$5,$V$3:$W$6,2)&amp;$E$2&amp;$E$1,Тарифи!F:P,HLOOKUP($B$4,Тарифи!$H$4:$P$6,2,0),0)</f>
        <v>0.16750000000000001</v>
      </c>
      <c r="E456" s="28">
        <f t="shared" si="34"/>
        <v>0</v>
      </c>
    </row>
    <row r="457" spans="1:5" x14ac:dyDescent="0.4">
      <c r="A457" s="1">
        <f t="shared" si="32"/>
        <v>46018</v>
      </c>
      <c r="B457" s="28">
        <f t="shared" si="33"/>
        <v>0</v>
      </c>
      <c r="C457" s="28">
        <f t="shared" si="31"/>
        <v>365</v>
      </c>
      <c r="D457" s="27">
        <f>VLOOKUP($A$3&amp;$E$3&amp;VLOOKUP($B$5,$V$3:$W$6,2)&amp;$E$2&amp;$E$1,Тарифи!F:P,HLOOKUP($B$4,Тарифи!$H$4:$P$6,2,0),0)</f>
        <v>0.16750000000000001</v>
      </c>
      <c r="E457" s="28">
        <f t="shared" si="34"/>
        <v>0</v>
      </c>
    </row>
    <row r="458" spans="1:5" x14ac:dyDescent="0.4">
      <c r="A458" s="1">
        <f t="shared" si="32"/>
        <v>46019</v>
      </c>
      <c r="B458" s="28">
        <f t="shared" si="33"/>
        <v>0</v>
      </c>
      <c r="C458" s="28">
        <f t="shared" si="31"/>
        <v>365</v>
      </c>
      <c r="D458" s="27">
        <f>VLOOKUP($A$3&amp;$E$3&amp;VLOOKUP($B$5,$V$3:$W$6,2)&amp;$E$2&amp;$E$1,Тарифи!F:P,HLOOKUP($B$4,Тарифи!$H$4:$P$6,2,0),0)</f>
        <v>0.16750000000000001</v>
      </c>
      <c r="E458" s="28">
        <f t="shared" si="34"/>
        <v>0</v>
      </c>
    </row>
    <row r="459" spans="1:5" x14ac:dyDescent="0.4">
      <c r="A459" s="1">
        <f t="shared" si="32"/>
        <v>46020</v>
      </c>
      <c r="B459" s="28">
        <f t="shared" si="33"/>
        <v>0</v>
      </c>
      <c r="C459" s="28">
        <f t="shared" si="31"/>
        <v>365</v>
      </c>
      <c r="D459" s="27">
        <f>VLOOKUP($A$3&amp;$E$3&amp;VLOOKUP($B$5,$V$3:$W$6,2)&amp;$E$2&amp;$E$1,Тарифи!F:P,HLOOKUP($B$4,Тарифи!$H$4:$P$6,2,0),0)</f>
        <v>0.16750000000000001</v>
      </c>
      <c r="E459" s="28">
        <f t="shared" si="34"/>
        <v>0</v>
      </c>
    </row>
    <row r="460" spans="1:5" x14ac:dyDescent="0.4">
      <c r="A460" s="1">
        <f t="shared" si="32"/>
        <v>46021</v>
      </c>
      <c r="B460" s="28">
        <f t="shared" si="33"/>
        <v>0</v>
      </c>
      <c r="C460" s="28">
        <f t="shared" si="31"/>
        <v>365</v>
      </c>
      <c r="D460" s="27">
        <f>VLOOKUP($A$3&amp;$E$3&amp;VLOOKUP($B$5,$V$3:$W$6,2)&amp;$E$2&amp;$E$1,Тарифи!F:P,HLOOKUP($B$4,Тарифи!$H$4:$P$6,2,0),0)</f>
        <v>0.16750000000000001</v>
      </c>
      <c r="E460" s="28">
        <f t="shared" si="34"/>
        <v>0</v>
      </c>
    </row>
    <row r="461" spans="1:5" x14ac:dyDescent="0.4">
      <c r="A461" s="1">
        <f t="shared" si="32"/>
        <v>46022</v>
      </c>
      <c r="B461" s="28">
        <f t="shared" si="33"/>
        <v>0</v>
      </c>
      <c r="C461" s="28">
        <f t="shared" si="31"/>
        <v>365</v>
      </c>
      <c r="D461" s="27">
        <f>VLOOKUP($A$3&amp;$E$3&amp;VLOOKUP($B$5,$V$3:$W$6,2)&amp;$E$2&amp;$E$1,Тарифи!F:P,HLOOKUP($B$4,Тарифи!$H$4:$P$6,2,0),0)</f>
        <v>0.16750000000000001</v>
      </c>
      <c r="E461" s="28">
        <f t="shared" si="34"/>
        <v>0</v>
      </c>
    </row>
    <row r="462" spans="1:5" x14ac:dyDescent="0.4">
      <c r="A462" s="1">
        <f t="shared" si="32"/>
        <v>46023</v>
      </c>
      <c r="B462" s="28">
        <f t="shared" si="33"/>
        <v>0</v>
      </c>
      <c r="C462" s="28">
        <f t="shared" si="31"/>
        <v>365</v>
      </c>
      <c r="D462" s="27">
        <f>VLOOKUP($A$3&amp;$E$3&amp;VLOOKUP($B$5,$V$3:$W$6,2)&amp;$E$2&amp;$E$1,Тарифи!F:P,HLOOKUP($B$4,Тарифи!$H$4:$P$6,2,0),0)</f>
        <v>0.16750000000000001</v>
      </c>
      <c r="E462" s="28">
        <f t="shared" si="34"/>
        <v>0</v>
      </c>
    </row>
    <row r="463" spans="1:5" x14ac:dyDescent="0.4">
      <c r="A463" s="1">
        <f t="shared" si="32"/>
        <v>46024</v>
      </c>
      <c r="B463" s="28">
        <f t="shared" si="33"/>
        <v>0</v>
      </c>
      <c r="C463" s="28">
        <f t="shared" si="31"/>
        <v>365</v>
      </c>
      <c r="D463" s="27">
        <f>VLOOKUP($A$3&amp;$E$3&amp;VLOOKUP($B$5,$V$3:$W$6,2)&amp;$E$2&amp;$E$1,Тарифи!F:P,HLOOKUP($B$4,Тарифи!$H$4:$P$6,2,0),0)</f>
        <v>0.16750000000000001</v>
      </c>
      <c r="E463" s="28">
        <f t="shared" si="34"/>
        <v>0</v>
      </c>
    </row>
    <row r="464" spans="1:5" x14ac:dyDescent="0.4">
      <c r="A464" s="1">
        <f t="shared" si="32"/>
        <v>46025</v>
      </c>
      <c r="B464" s="28">
        <f t="shared" si="33"/>
        <v>0</v>
      </c>
      <c r="C464" s="28">
        <f t="shared" si="31"/>
        <v>365</v>
      </c>
      <c r="D464" s="27">
        <f>VLOOKUP($A$3&amp;$E$3&amp;VLOOKUP($B$5,$V$3:$W$6,2)&amp;$E$2&amp;$E$1,Тарифи!F:P,HLOOKUP($B$4,Тарифи!$H$4:$P$6,2,0),0)</f>
        <v>0.16750000000000001</v>
      </c>
      <c r="E464" s="28">
        <f t="shared" si="34"/>
        <v>0</v>
      </c>
    </row>
    <row r="465" spans="1:5" x14ac:dyDescent="0.4">
      <c r="A465" s="1">
        <f t="shared" si="32"/>
        <v>46026</v>
      </c>
      <c r="B465" s="28">
        <f t="shared" si="33"/>
        <v>0</v>
      </c>
      <c r="C465" s="28">
        <f t="shared" si="31"/>
        <v>365</v>
      </c>
      <c r="D465" s="27">
        <f>VLOOKUP($A$3&amp;$E$3&amp;VLOOKUP($B$5,$V$3:$W$6,2)&amp;$E$2&amp;$E$1,Тарифи!F:P,HLOOKUP($B$4,Тарифи!$H$4:$P$6,2,0),0)</f>
        <v>0.16750000000000001</v>
      </c>
      <c r="E465" s="28">
        <f t="shared" si="34"/>
        <v>0</v>
      </c>
    </row>
    <row r="466" spans="1:5" x14ac:dyDescent="0.4">
      <c r="A466" s="1">
        <f t="shared" si="32"/>
        <v>46027</v>
      </c>
      <c r="B466" s="28">
        <f t="shared" si="33"/>
        <v>0</v>
      </c>
      <c r="C466" s="28">
        <f t="shared" si="31"/>
        <v>365</v>
      </c>
      <c r="D466" s="27">
        <f>VLOOKUP($A$3&amp;$E$3&amp;VLOOKUP($B$5,$V$3:$W$6,2)&amp;$E$2&amp;$E$1,Тарифи!F:P,HLOOKUP($B$4,Тарифи!$H$4:$P$6,2,0),0)</f>
        <v>0.16750000000000001</v>
      </c>
      <c r="E466" s="28">
        <f t="shared" si="34"/>
        <v>0</v>
      </c>
    </row>
    <row r="467" spans="1:5" x14ac:dyDescent="0.4">
      <c r="A467" s="1">
        <f t="shared" si="32"/>
        <v>46028</v>
      </c>
      <c r="B467" s="28">
        <f t="shared" si="33"/>
        <v>0</v>
      </c>
      <c r="C467" s="28">
        <f t="shared" si="31"/>
        <v>365</v>
      </c>
      <c r="D467" s="27">
        <f>VLOOKUP($A$3&amp;$E$3&amp;VLOOKUP($B$5,$V$3:$W$6,2)&amp;$E$2&amp;$E$1,Тарифи!F:P,HLOOKUP($B$4,Тарифи!$H$4:$P$6,2,0),0)</f>
        <v>0.16750000000000001</v>
      </c>
      <c r="E467" s="28">
        <f t="shared" si="34"/>
        <v>0</v>
      </c>
    </row>
    <row r="468" spans="1:5" x14ac:dyDescent="0.4">
      <c r="A468" s="1">
        <f t="shared" si="32"/>
        <v>46029</v>
      </c>
      <c r="B468" s="28">
        <f t="shared" si="33"/>
        <v>0</v>
      </c>
      <c r="C468" s="28">
        <f t="shared" si="31"/>
        <v>365</v>
      </c>
      <c r="D468" s="27">
        <f>VLOOKUP($A$3&amp;$E$3&amp;VLOOKUP($B$5,$V$3:$W$6,2)&amp;$E$2&amp;$E$1,Тарифи!F:P,HLOOKUP($B$4,Тарифи!$H$4:$P$6,2,0),0)</f>
        <v>0.16750000000000001</v>
      </c>
      <c r="E468" s="28">
        <f t="shared" si="34"/>
        <v>0</v>
      </c>
    </row>
    <row r="469" spans="1:5" x14ac:dyDescent="0.4">
      <c r="A469" s="1">
        <f t="shared" si="32"/>
        <v>46030</v>
      </c>
      <c r="B469" s="28">
        <f t="shared" si="33"/>
        <v>0</v>
      </c>
      <c r="C469" s="28">
        <f t="shared" si="31"/>
        <v>365</v>
      </c>
      <c r="D469" s="27">
        <f>VLOOKUP($A$3&amp;$E$3&amp;VLOOKUP($B$5,$V$3:$W$6,2)&amp;$E$2&amp;$E$1,Тарифи!F:P,HLOOKUP($B$4,Тарифи!$H$4:$P$6,2,0),0)</f>
        <v>0.16750000000000001</v>
      </c>
      <c r="E469" s="28">
        <f t="shared" si="34"/>
        <v>0</v>
      </c>
    </row>
    <row r="470" spans="1:5" x14ac:dyDescent="0.4">
      <c r="A470" s="1">
        <f t="shared" si="32"/>
        <v>46031</v>
      </c>
      <c r="B470" s="28">
        <f t="shared" si="33"/>
        <v>0</v>
      </c>
      <c r="C470" s="28">
        <f t="shared" si="31"/>
        <v>365</v>
      </c>
      <c r="D470" s="27">
        <f>VLOOKUP($A$3&amp;$E$3&amp;VLOOKUP($B$5,$V$3:$W$6,2)&amp;$E$2&amp;$E$1,Тарифи!F:P,HLOOKUP($B$4,Тарифи!$H$4:$P$6,2,0),0)</f>
        <v>0.16750000000000001</v>
      </c>
      <c r="E470" s="28">
        <f t="shared" si="34"/>
        <v>0</v>
      </c>
    </row>
    <row r="471" spans="1:5" x14ac:dyDescent="0.4">
      <c r="A471" s="1">
        <f t="shared" si="32"/>
        <v>46032</v>
      </c>
      <c r="B471" s="28">
        <f t="shared" si="33"/>
        <v>0</v>
      </c>
      <c r="C471" s="28">
        <f t="shared" si="31"/>
        <v>365</v>
      </c>
      <c r="D471" s="27">
        <f>VLOOKUP($A$3&amp;$E$3&amp;VLOOKUP($B$5,$V$3:$W$6,2)&amp;$E$2&amp;$E$1,Тарифи!F:P,HLOOKUP($B$4,Тарифи!$H$4:$P$6,2,0),0)</f>
        <v>0.16750000000000001</v>
      </c>
      <c r="E471" s="28">
        <f t="shared" si="34"/>
        <v>0</v>
      </c>
    </row>
    <row r="472" spans="1:5" x14ac:dyDescent="0.4">
      <c r="A472" s="1">
        <f t="shared" si="32"/>
        <v>46033</v>
      </c>
      <c r="B472" s="28">
        <f t="shared" si="33"/>
        <v>0</v>
      </c>
      <c r="C472" s="28">
        <f t="shared" si="31"/>
        <v>365</v>
      </c>
      <c r="D472" s="27">
        <f>VLOOKUP($A$3&amp;$E$3&amp;VLOOKUP($B$5,$V$3:$W$6,2)&amp;$E$2&amp;$E$1,Тарифи!F:P,HLOOKUP($B$4,Тарифи!$H$4:$P$6,2,0),0)</f>
        <v>0.16750000000000001</v>
      </c>
      <c r="E472" s="28">
        <f t="shared" si="34"/>
        <v>0</v>
      </c>
    </row>
    <row r="473" spans="1:5" x14ac:dyDescent="0.4">
      <c r="A473" s="1">
        <f t="shared" si="32"/>
        <v>46034</v>
      </c>
      <c r="B473" s="28">
        <f t="shared" si="33"/>
        <v>0</v>
      </c>
      <c r="C473" s="28">
        <f t="shared" si="31"/>
        <v>365</v>
      </c>
      <c r="D473" s="27">
        <f>VLOOKUP($A$3&amp;$E$3&amp;VLOOKUP($B$5,$V$3:$W$6,2)&amp;$E$2&amp;$E$1,Тарифи!F:P,HLOOKUP($B$4,Тарифи!$H$4:$P$6,2,0),0)</f>
        <v>0.16750000000000001</v>
      </c>
      <c r="E473" s="28">
        <f t="shared" si="34"/>
        <v>0</v>
      </c>
    </row>
    <row r="474" spans="1:5" x14ac:dyDescent="0.4">
      <c r="A474" s="1">
        <f t="shared" si="32"/>
        <v>46035</v>
      </c>
      <c r="B474" s="28">
        <f t="shared" si="33"/>
        <v>0</v>
      </c>
      <c r="C474" s="28">
        <f t="shared" si="31"/>
        <v>365</v>
      </c>
      <c r="D474" s="27">
        <f>VLOOKUP($A$3&amp;$E$3&amp;VLOOKUP($B$5,$V$3:$W$6,2)&amp;$E$2&amp;$E$1,Тарифи!F:P,HLOOKUP($B$4,Тарифи!$H$4:$P$6,2,0),0)</f>
        <v>0.16750000000000001</v>
      </c>
      <c r="E474" s="28">
        <f t="shared" si="34"/>
        <v>0</v>
      </c>
    </row>
    <row r="475" spans="1:5" x14ac:dyDescent="0.4">
      <c r="A475" s="1">
        <f t="shared" si="32"/>
        <v>46036</v>
      </c>
      <c r="B475" s="28">
        <f t="shared" si="33"/>
        <v>0</v>
      </c>
      <c r="C475" s="28">
        <f t="shared" si="31"/>
        <v>365</v>
      </c>
      <c r="D475" s="27">
        <f>VLOOKUP($A$3&amp;$E$3&amp;VLOOKUP($B$5,$V$3:$W$6,2)&amp;$E$2&amp;$E$1,Тарифи!F:P,HLOOKUP($B$4,Тарифи!$H$4:$P$6,2,0),0)</f>
        <v>0.16750000000000001</v>
      </c>
      <c r="E475" s="28">
        <f t="shared" si="34"/>
        <v>0</v>
      </c>
    </row>
    <row r="476" spans="1:5" x14ac:dyDescent="0.4">
      <c r="A476" s="1">
        <f t="shared" si="32"/>
        <v>46037</v>
      </c>
      <c r="B476" s="28">
        <f t="shared" si="33"/>
        <v>0</v>
      </c>
      <c r="C476" s="28">
        <f t="shared" si="31"/>
        <v>365</v>
      </c>
      <c r="D476" s="27">
        <f>VLOOKUP($A$3&amp;$E$3&amp;VLOOKUP($B$5,$V$3:$W$6,2)&amp;$E$2&amp;$E$1,Тарифи!F:P,HLOOKUP($B$4,Тарифи!$H$4:$P$6,2,0),0)</f>
        <v>0.16750000000000001</v>
      </c>
      <c r="E476" s="28">
        <f t="shared" si="34"/>
        <v>0</v>
      </c>
    </row>
    <row r="477" spans="1:5" x14ac:dyDescent="0.4">
      <c r="A477" s="1">
        <f t="shared" si="32"/>
        <v>46038</v>
      </c>
      <c r="B477" s="28">
        <f t="shared" si="33"/>
        <v>0</v>
      </c>
      <c r="C477" s="28">
        <f t="shared" si="31"/>
        <v>365</v>
      </c>
      <c r="D477" s="27">
        <f>VLOOKUP($A$3&amp;$E$3&amp;VLOOKUP($B$5,$V$3:$W$6,2)&amp;$E$2&amp;$E$1,Тарифи!F:P,HLOOKUP($B$4,Тарифи!$H$4:$P$6,2,0),0)</f>
        <v>0.16750000000000001</v>
      </c>
      <c r="E477" s="28">
        <f t="shared" si="34"/>
        <v>0</v>
      </c>
    </row>
    <row r="478" spans="1:5" x14ac:dyDescent="0.4">
      <c r="A478" s="1">
        <f t="shared" si="32"/>
        <v>46039</v>
      </c>
      <c r="B478" s="28">
        <f t="shared" si="33"/>
        <v>0</v>
      </c>
      <c r="C478" s="28">
        <f t="shared" si="31"/>
        <v>365</v>
      </c>
      <c r="D478" s="27">
        <f>VLOOKUP($A$3&amp;$E$3&amp;VLOOKUP($B$5,$V$3:$W$6,2)&amp;$E$2&amp;$E$1,Тарифи!F:P,HLOOKUP($B$4,Тарифи!$H$4:$P$6,2,0),0)</f>
        <v>0.16750000000000001</v>
      </c>
      <c r="E478" s="28">
        <f t="shared" si="34"/>
        <v>0</v>
      </c>
    </row>
    <row r="479" spans="1:5" x14ac:dyDescent="0.4">
      <c r="A479" s="1">
        <f t="shared" si="32"/>
        <v>46040</v>
      </c>
      <c r="B479" s="28">
        <f t="shared" si="33"/>
        <v>0</v>
      </c>
      <c r="C479" s="28">
        <f t="shared" si="31"/>
        <v>365</v>
      </c>
      <c r="D479" s="27">
        <f>VLOOKUP($A$3&amp;$E$3&amp;VLOOKUP($B$5,$V$3:$W$6,2)&amp;$E$2&amp;$E$1,Тарифи!F:P,HLOOKUP($B$4,Тарифи!$H$4:$P$6,2,0),0)</f>
        <v>0.16750000000000001</v>
      </c>
      <c r="E479" s="28">
        <f t="shared" si="34"/>
        <v>0</v>
      </c>
    </row>
    <row r="480" spans="1:5" x14ac:dyDescent="0.4">
      <c r="A480" s="1">
        <f t="shared" si="32"/>
        <v>46041</v>
      </c>
      <c r="B480" s="28">
        <f t="shared" si="33"/>
        <v>0</v>
      </c>
      <c r="C480" s="28">
        <f t="shared" si="31"/>
        <v>365</v>
      </c>
      <c r="D480" s="27">
        <f>VLOOKUP($A$3&amp;$E$3&amp;VLOOKUP($B$5,$V$3:$W$6,2)&amp;$E$2&amp;$E$1,Тарифи!F:P,HLOOKUP($B$4,Тарифи!$H$4:$P$6,2,0),0)</f>
        <v>0.16750000000000001</v>
      </c>
      <c r="E480" s="28">
        <f t="shared" si="34"/>
        <v>0</v>
      </c>
    </row>
    <row r="481" spans="1:5" x14ac:dyDescent="0.4">
      <c r="A481" s="1">
        <f t="shared" si="32"/>
        <v>46042</v>
      </c>
      <c r="B481" s="28">
        <f t="shared" si="33"/>
        <v>0</v>
      </c>
      <c r="C481" s="28">
        <f t="shared" si="31"/>
        <v>365</v>
      </c>
      <c r="D481" s="27">
        <f>VLOOKUP($A$3&amp;$E$3&amp;VLOOKUP($B$5,$V$3:$W$6,2)&amp;$E$2&amp;$E$1,Тарифи!F:P,HLOOKUP($B$4,Тарифи!$H$4:$P$6,2,0),0)</f>
        <v>0.16750000000000001</v>
      </c>
      <c r="E481" s="28">
        <f t="shared" si="34"/>
        <v>0</v>
      </c>
    </row>
    <row r="482" spans="1:5" x14ac:dyDescent="0.4">
      <c r="A482" s="1">
        <f t="shared" si="32"/>
        <v>46043</v>
      </c>
      <c r="B482" s="28">
        <f t="shared" si="33"/>
        <v>0</v>
      </c>
      <c r="C482" s="28">
        <f t="shared" si="31"/>
        <v>365</v>
      </c>
      <c r="D482" s="27">
        <f>VLOOKUP($A$3&amp;$E$3&amp;VLOOKUP($B$5,$V$3:$W$6,2)&amp;$E$2&amp;$E$1,Тарифи!F:P,HLOOKUP($B$4,Тарифи!$H$4:$P$6,2,0),0)</f>
        <v>0.16750000000000001</v>
      </c>
      <c r="E482" s="28">
        <f t="shared" si="34"/>
        <v>0</v>
      </c>
    </row>
    <row r="483" spans="1:5" x14ac:dyDescent="0.4">
      <c r="A483" s="1">
        <f t="shared" si="32"/>
        <v>46044</v>
      </c>
      <c r="B483" s="28">
        <f t="shared" si="33"/>
        <v>0</v>
      </c>
      <c r="C483" s="28">
        <f t="shared" si="31"/>
        <v>365</v>
      </c>
      <c r="D483" s="27">
        <f>VLOOKUP($A$3&amp;$E$3&amp;VLOOKUP($B$5,$V$3:$W$6,2)&amp;$E$2&amp;$E$1,Тарифи!F:P,HLOOKUP($B$4,Тарифи!$H$4:$P$6,2,0),0)</f>
        <v>0.16750000000000001</v>
      </c>
      <c r="E483" s="28">
        <f t="shared" si="34"/>
        <v>0</v>
      </c>
    </row>
    <row r="484" spans="1:5" x14ac:dyDescent="0.4">
      <c r="A484" s="1">
        <f t="shared" si="32"/>
        <v>46045</v>
      </c>
      <c r="B484" s="28">
        <f t="shared" si="33"/>
        <v>0</v>
      </c>
      <c r="C484" s="28">
        <f t="shared" si="31"/>
        <v>365</v>
      </c>
      <c r="D484" s="27">
        <f>VLOOKUP($A$3&amp;$E$3&amp;VLOOKUP($B$5,$V$3:$W$6,2)&amp;$E$2&amp;$E$1,Тарифи!F:P,HLOOKUP($B$4,Тарифи!$H$4:$P$6,2,0),0)</f>
        <v>0.16750000000000001</v>
      </c>
      <c r="E484" s="28">
        <f t="shared" si="34"/>
        <v>0</v>
      </c>
    </row>
    <row r="485" spans="1:5" x14ac:dyDescent="0.4">
      <c r="A485" s="1">
        <f t="shared" si="32"/>
        <v>46046</v>
      </c>
      <c r="B485" s="28">
        <f t="shared" si="33"/>
        <v>0</v>
      </c>
      <c r="C485" s="28">
        <f t="shared" si="31"/>
        <v>365</v>
      </c>
      <c r="D485" s="27">
        <f>VLOOKUP($A$3&amp;$E$3&amp;VLOOKUP($B$5,$V$3:$W$6,2)&amp;$E$2&amp;$E$1,Тарифи!F:P,HLOOKUP($B$4,Тарифи!$H$4:$P$6,2,0),0)</f>
        <v>0.16750000000000001</v>
      </c>
      <c r="E485" s="28">
        <f t="shared" si="34"/>
        <v>0</v>
      </c>
    </row>
    <row r="486" spans="1:5" x14ac:dyDescent="0.4">
      <c r="A486" s="1">
        <f t="shared" si="32"/>
        <v>46047</v>
      </c>
      <c r="B486" s="28">
        <f t="shared" si="33"/>
        <v>0</v>
      </c>
      <c r="C486" s="28">
        <f t="shared" si="31"/>
        <v>365</v>
      </c>
      <c r="D486" s="27">
        <f>VLOOKUP($A$3&amp;$E$3&amp;VLOOKUP($B$5,$V$3:$W$6,2)&amp;$E$2&amp;$E$1,Тарифи!F:P,HLOOKUP($B$4,Тарифи!$H$4:$P$6,2,0),0)</f>
        <v>0.16750000000000001</v>
      </c>
      <c r="E486" s="28">
        <f t="shared" si="34"/>
        <v>0</v>
      </c>
    </row>
    <row r="487" spans="1:5" x14ac:dyDescent="0.4">
      <c r="A487" s="1">
        <f t="shared" si="32"/>
        <v>46048</v>
      </c>
      <c r="B487" s="28">
        <f t="shared" si="33"/>
        <v>0</v>
      </c>
      <c r="C487" s="28">
        <f t="shared" si="31"/>
        <v>365</v>
      </c>
      <c r="D487" s="27">
        <f>VLOOKUP($A$3&amp;$E$3&amp;VLOOKUP($B$5,$V$3:$W$6,2)&amp;$E$2&amp;$E$1,Тарифи!F:P,HLOOKUP($B$4,Тарифи!$H$4:$P$6,2,0),0)</f>
        <v>0.16750000000000001</v>
      </c>
      <c r="E487" s="28">
        <f t="shared" si="34"/>
        <v>0</v>
      </c>
    </row>
    <row r="488" spans="1:5" x14ac:dyDescent="0.4">
      <c r="A488" s="1">
        <f t="shared" si="32"/>
        <v>46049</v>
      </c>
      <c r="B488" s="28">
        <f t="shared" si="33"/>
        <v>0</v>
      </c>
      <c r="C488" s="28">
        <f t="shared" si="31"/>
        <v>365</v>
      </c>
      <c r="D488" s="27">
        <f>VLOOKUP($A$3&amp;$E$3&amp;VLOOKUP($B$5,$V$3:$W$6,2)&amp;$E$2&amp;$E$1,Тарифи!F:P,HLOOKUP($B$4,Тарифи!$H$4:$P$6,2,0),0)</f>
        <v>0.16750000000000001</v>
      </c>
      <c r="E488" s="28">
        <f t="shared" si="34"/>
        <v>0</v>
      </c>
    </row>
    <row r="489" spans="1:5" x14ac:dyDescent="0.4">
      <c r="A489" s="1">
        <f t="shared" si="32"/>
        <v>46050</v>
      </c>
      <c r="B489" s="28">
        <f t="shared" si="33"/>
        <v>0</v>
      </c>
      <c r="C489" s="28">
        <f t="shared" si="31"/>
        <v>365</v>
      </c>
      <c r="D489" s="27">
        <f>VLOOKUP($A$3&amp;$E$3&amp;VLOOKUP($B$5,$V$3:$W$6,2)&amp;$E$2&amp;$E$1,Тарифи!F:P,HLOOKUP($B$4,Тарифи!$H$4:$P$6,2,0),0)</f>
        <v>0.16750000000000001</v>
      </c>
      <c r="E489" s="28">
        <f t="shared" si="34"/>
        <v>0</v>
      </c>
    </row>
    <row r="490" spans="1:5" x14ac:dyDescent="0.4">
      <c r="A490" s="1">
        <f t="shared" si="32"/>
        <v>46051</v>
      </c>
      <c r="B490" s="28">
        <f t="shared" si="33"/>
        <v>0</v>
      </c>
      <c r="C490" s="28">
        <f t="shared" si="31"/>
        <v>365</v>
      </c>
      <c r="D490" s="27">
        <f>VLOOKUP($A$3&amp;$E$3&amp;VLOOKUP($B$5,$V$3:$W$6,2)&amp;$E$2&amp;$E$1,Тарифи!F:P,HLOOKUP($B$4,Тарифи!$H$4:$P$6,2,0),0)</f>
        <v>0.16750000000000001</v>
      </c>
      <c r="E490" s="28">
        <f t="shared" si="34"/>
        <v>0</v>
      </c>
    </row>
    <row r="491" spans="1:5" x14ac:dyDescent="0.4">
      <c r="A491" s="1">
        <f t="shared" si="32"/>
        <v>46052</v>
      </c>
      <c r="B491" s="28">
        <f t="shared" si="33"/>
        <v>0</v>
      </c>
      <c r="C491" s="28">
        <f t="shared" si="31"/>
        <v>365</v>
      </c>
      <c r="D491" s="27">
        <f>VLOOKUP($A$3&amp;$E$3&amp;VLOOKUP($B$5,$V$3:$W$6,2)&amp;$E$2&amp;$E$1,Тарифи!F:P,HLOOKUP($B$4,Тарифи!$H$4:$P$6,2,0),0)</f>
        <v>0.16750000000000001</v>
      </c>
      <c r="E491" s="28">
        <f t="shared" si="34"/>
        <v>0</v>
      </c>
    </row>
    <row r="492" spans="1:5" x14ac:dyDescent="0.4">
      <c r="A492" s="1">
        <f t="shared" si="32"/>
        <v>46053</v>
      </c>
      <c r="B492" s="28">
        <f t="shared" si="33"/>
        <v>0</v>
      </c>
      <c r="C492" s="28">
        <f t="shared" si="31"/>
        <v>365</v>
      </c>
      <c r="D492" s="27">
        <f>VLOOKUP($A$3&amp;$E$3&amp;VLOOKUP($B$5,$V$3:$W$6,2)&amp;$E$2&amp;$E$1,Тарифи!F:P,HLOOKUP($B$4,Тарифи!$H$4:$P$6,2,0),0)</f>
        <v>0.16750000000000001</v>
      </c>
      <c r="E492" s="28">
        <f t="shared" si="34"/>
        <v>0</v>
      </c>
    </row>
    <row r="493" spans="1:5" x14ac:dyDescent="0.4">
      <c r="A493" s="1">
        <f t="shared" si="32"/>
        <v>46054</v>
      </c>
      <c r="B493" s="28">
        <f t="shared" si="33"/>
        <v>0</v>
      </c>
      <c r="C493" s="28">
        <f t="shared" si="31"/>
        <v>365</v>
      </c>
      <c r="D493" s="27">
        <f>VLOOKUP($A$3&amp;$E$3&amp;VLOOKUP($B$5,$V$3:$W$6,2)&amp;$E$2&amp;$E$1,Тарифи!F:P,HLOOKUP($B$4,Тарифи!$H$4:$P$6,2,0),0)</f>
        <v>0.16750000000000001</v>
      </c>
      <c r="E493" s="28">
        <f t="shared" si="34"/>
        <v>0</v>
      </c>
    </row>
    <row r="494" spans="1:5" x14ac:dyDescent="0.4">
      <c r="A494" s="1">
        <f t="shared" si="32"/>
        <v>46055</v>
      </c>
      <c r="B494" s="28">
        <f t="shared" si="33"/>
        <v>0</v>
      </c>
      <c r="C494" s="28">
        <f t="shared" si="31"/>
        <v>365</v>
      </c>
      <c r="D494" s="27">
        <f>VLOOKUP($A$3&amp;$E$3&amp;VLOOKUP($B$5,$V$3:$W$6,2)&amp;$E$2&amp;$E$1,Тарифи!F:P,HLOOKUP($B$4,Тарифи!$H$4:$P$6,2,0),0)</f>
        <v>0.16750000000000001</v>
      </c>
      <c r="E494" s="28">
        <f t="shared" si="34"/>
        <v>0</v>
      </c>
    </row>
    <row r="495" spans="1:5" x14ac:dyDescent="0.4">
      <c r="A495" s="1">
        <f t="shared" si="32"/>
        <v>46056</v>
      </c>
      <c r="B495" s="28">
        <f t="shared" si="33"/>
        <v>0</v>
      </c>
      <c r="C495" s="28">
        <f t="shared" si="31"/>
        <v>365</v>
      </c>
      <c r="D495" s="27">
        <f>VLOOKUP($A$3&amp;$E$3&amp;VLOOKUP($B$5,$V$3:$W$6,2)&amp;$E$2&amp;$E$1,Тарифи!F:P,HLOOKUP($B$4,Тарифи!$H$4:$P$6,2,0),0)</f>
        <v>0.16750000000000001</v>
      </c>
      <c r="E495" s="28">
        <f t="shared" si="34"/>
        <v>0</v>
      </c>
    </row>
    <row r="496" spans="1:5" x14ac:dyDescent="0.4">
      <c r="A496" s="1">
        <f t="shared" si="32"/>
        <v>46057</v>
      </c>
      <c r="B496" s="28">
        <f t="shared" si="33"/>
        <v>0</v>
      </c>
      <c r="C496" s="28">
        <f t="shared" si="31"/>
        <v>365</v>
      </c>
      <c r="D496" s="27">
        <f>VLOOKUP($A$3&amp;$E$3&amp;VLOOKUP($B$5,$V$3:$W$6,2)&amp;$E$2&amp;$E$1,Тарифи!F:P,HLOOKUP($B$4,Тарифи!$H$4:$P$6,2,0),0)</f>
        <v>0.16750000000000001</v>
      </c>
      <c r="E496" s="28">
        <f t="shared" si="34"/>
        <v>0</v>
      </c>
    </row>
    <row r="497" spans="1:5" x14ac:dyDescent="0.4">
      <c r="A497" s="1">
        <f t="shared" si="32"/>
        <v>46058</v>
      </c>
      <c r="B497" s="28">
        <f t="shared" si="33"/>
        <v>0</v>
      </c>
      <c r="C497" s="28">
        <f t="shared" si="31"/>
        <v>365</v>
      </c>
      <c r="D497" s="27">
        <f>VLOOKUP($A$3&amp;$E$3&amp;VLOOKUP($B$5,$V$3:$W$6,2)&amp;$E$2&amp;$E$1,Тарифи!F:P,HLOOKUP($B$4,Тарифи!$H$4:$P$6,2,0),0)</f>
        <v>0.16750000000000001</v>
      </c>
      <c r="E497" s="28">
        <f t="shared" si="34"/>
        <v>0</v>
      </c>
    </row>
    <row r="498" spans="1:5" x14ac:dyDescent="0.4">
      <c r="A498" s="1">
        <f t="shared" si="32"/>
        <v>46059</v>
      </c>
      <c r="B498" s="28">
        <f t="shared" si="33"/>
        <v>0</v>
      </c>
      <c r="C498" s="28">
        <f t="shared" si="31"/>
        <v>365</v>
      </c>
      <c r="D498" s="27">
        <f>VLOOKUP($A$3&amp;$E$3&amp;VLOOKUP($B$5,$V$3:$W$6,2)&amp;$E$2&amp;$E$1,Тарифи!F:P,HLOOKUP($B$4,Тарифи!$H$4:$P$6,2,0),0)</f>
        <v>0.16750000000000001</v>
      </c>
      <c r="E498" s="28">
        <f t="shared" si="34"/>
        <v>0</v>
      </c>
    </row>
    <row r="499" spans="1:5" x14ac:dyDescent="0.4">
      <c r="A499" s="1">
        <f t="shared" si="32"/>
        <v>46060</v>
      </c>
      <c r="B499" s="28">
        <f t="shared" si="33"/>
        <v>0</v>
      </c>
      <c r="C499" s="28">
        <f t="shared" si="31"/>
        <v>365</v>
      </c>
      <c r="D499" s="27">
        <f>VLOOKUP($A$3&amp;$E$3&amp;VLOOKUP($B$5,$V$3:$W$6,2)&amp;$E$2&amp;$E$1,Тарифи!F:P,HLOOKUP($B$4,Тарифи!$H$4:$P$6,2,0),0)</f>
        <v>0.16750000000000001</v>
      </c>
      <c r="E499" s="28">
        <f t="shared" si="34"/>
        <v>0</v>
      </c>
    </row>
    <row r="500" spans="1:5" x14ac:dyDescent="0.4">
      <c r="A500" s="1">
        <f t="shared" si="32"/>
        <v>46061</v>
      </c>
      <c r="B500" s="28">
        <f t="shared" si="33"/>
        <v>0</v>
      </c>
      <c r="C500" s="28">
        <f t="shared" si="31"/>
        <v>365</v>
      </c>
      <c r="D500" s="27">
        <f>VLOOKUP($A$3&amp;$E$3&amp;VLOOKUP($B$5,$V$3:$W$6,2)&amp;$E$2&amp;$E$1,Тарифи!F:P,HLOOKUP($B$4,Тарифи!$H$4:$P$6,2,0),0)</f>
        <v>0.16750000000000001</v>
      </c>
      <c r="E500" s="28">
        <f t="shared" si="34"/>
        <v>0</v>
      </c>
    </row>
    <row r="501" spans="1:5" x14ac:dyDescent="0.4">
      <c r="A501" s="1">
        <f t="shared" si="32"/>
        <v>46062</v>
      </c>
      <c r="B501" s="28">
        <f t="shared" si="33"/>
        <v>0</v>
      </c>
      <c r="C501" s="28">
        <f t="shared" si="31"/>
        <v>365</v>
      </c>
      <c r="D501" s="27">
        <f>VLOOKUP($A$3&amp;$E$3&amp;VLOOKUP($B$5,$V$3:$W$6,2)&amp;$E$2&amp;$E$1,Тарифи!F:P,HLOOKUP($B$4,Тарифи!$H$4:$P$6,2,0),0)</f>
        <v>0.16750000000000001</v>
      </c>
      <c r="E501" s="28">
        <f t="shared" si="34"/>
        <v>0</v>
      </c>
    </row>
    <row r="502" spans="1:5" x14ac:dyDescent="0.4">
      <c r="A502" s="1">
        <f t="shared" si="32"/>
        <v>46063</v>
      </c>
      <c r="B502" s="28">
        <f t="shared" si="33"/>
        <v>0</v>
      </c>
      <c r="C502" s="28">
        <f t="shared" si="31"/>
        <v>365</v>
      </c>
      <c r="D502" s="27">
        <f>VLOOKUP($A$3&amp;$E$3&amp;VLOOKUP($B$5,$V$3:$W$6,2)&amp;$E$2&amp;$E$1,Тарифи!F:P,HLOOKUP($B$4,Тарифи!$H$4:$P$6,2,0),0)</f>
        <v>0.16750000000000001</v>
      </c>
      <c r="E502" s="28">
        <f t="shared" si="34"/>
        <v>0</v>
      </c>
    </row>
    <row r="503" spans="1:5" x14ac:dyDescent="0.4">
      <c r="A503" s="1">
        <f t="shared" si="32"/>
        <v>46064</v>
      </c>
      <c r="B503" s="28">
        <f t="shared" si="33"/>
        <v>0</v>
      </c>
      <c r="C503" s="28">
        <f t="shared" si="31"/>
        <v>365</v>
      </c>
      <c r="D503" s="27">
        <f>VLOOKUP($A$3&amp;$E$3&amp;VLOOKUP($B$5,$V$3:$W$6,2)&amp;$E$2&amp;$E$1,Тарифи!F:P,HLOOKUP($B$4,Тарифи!$H$4:$P$6,2,0),0)</f>
        <v>0.16750000000000001</v>
      </c>
      <c r="E503" s="28">
        <f t="shared" si="34"/>
        <v>0</v>
      </c>
    </row>
    <row r="504" spans="1:5" x14ac:dyDescent="0.4">
      <c r="A504" s="1">
        <f t="shared" si="32"/>
        <v>46065</v>
      </c>
      <c r="B504" s="28">
        <f t="shared" si="33"/>
        <v>0</v>
      </c>
      <c r="C504" s="28">
        <f t="shared" si="31"/>
        <v>365</v>
      </c>
      <c r="D504" s="27">
        <f>VLOOKUP($A$3&amp;$E$3&amp;VLOOKUP($B$5,$V$3:$W$6,2)&amp;$E$2&amp;$E$1,Тарифи!F:P,HLOOKUP($B$4,Тарифи!$H$4:$P$6,2,0),0)</f>
        <v>0.16750000000000001</v>
      </c>
      <c r="E504" s="28">
        <f t="shared" si="34"/>
        <v>0</v>
      </c>
    </row>
    <row r="505" spans="1:5" x14ac:dyDescent="0.4">
      <c r="A505" s="1">
        <f t="shared" si="32"/>
        <v>46066</v>
      </c>
      <c r="B505" s="28">
        <f t="shared" si="33"/>
        <v>0</v>
      </c>
      <c r="C505" s="28">
        <f t="shared" si="31"/>
        <v>365</v>
      </c>
      <c r="D505" s="27">
        <f>VLOOKUP($A$3&amp;$E$3&amp;VLOOKUP($B$5,$V$3:$W$6,2)&amp;$E$2&amp;$E$1,Тарифи!F:P,HLOOKUP($B$4,Тарифи!$H$4:$P$6,2,0),0)</f>
        <v>0.16750000000000001</v>
      </c>
      <c r="E505" s="28">
        <f t="shared" si="34"/>
        <v>0</v>
      </c>
    </row>
    <row r="506" spans="1:5" x14ac:dyDescent="0.4">
      <c r="A506" s="1">
        <f t="shared" si="32"/>
        <v>46067</v>
      </c>
      <c r="B506" s="28">
        <f t="shared" si="33"/>
        <v>0</v>
      </c>
      <c r="C506" s="28">
        <f t="shared" si="31"/>
        <v>365</v>
      </c>
      <c r="D506" s="27">
        <f>VLOOKUP($A$3&amp;$E$3&amp;VLOOKUP($B$5,$V$3:$W$6,2)&amp;$E$2&amp;$E$1,Тарифи!F:P,HLOOKUP($B$4,Тарифи!$H$4:$P$6,2,0),0)</f>
        <v>0.16750000000000001</v>
      </c>
      <c r="E506" s="28">
        <f t="shared" si="34"/>
        <v>0</v>
      </c>
    </row>
    <row r="507" spans="1:5" x14ac:dyDescent="0.4">
      <c r="A507" s="1">
        <f t="shared" si="32"/>
        <v>46068</v>
      </c>
      <c r="B507" s="28">
        <f t="shared" si="33"/>
        <v>0</v>
      </c>
      <c r="C507" s="28">
        <f t="shared" si="31"/>
        <v>365</v>
      </c>
      <c r="D507" s="27">
        <f>VLOOKUP($A$3&amp;$E$3&amp;VLOOKUP($B$5,$V$3:$W$6,2)&amp;$E$2&amp;$E$1,Тарифи!F:P,HLOOKUP($B$4,Тарифи!$H$4:$P$6,2,0),0)</f>
        <v>0.16750000000000001</v>
      </c>
      <c r="E507" s="28">
        <f t="shared" si="34"/>
        <v>0</v>
      </c>
    </row>
    <row r="508" spans="1:5" x14ac:dyDescent="0.4">
      <c r="A508" s="1">
        <f t="shared" si="32"/>
        <v>46069</v>
      </c>
      <c r="B508" s="28">
        <f t="shared" si="33"/>
        <v>0</v>
      </c>
      <c r="C508" s="28">
        <f t="shared" si="31"/>
        <v>365</v>
      </c>
      <c r="D508" s="27">
        <f>VLOOKUP($A$3&amp;$E$3&amp;VLOOKUP($B$5,$V$3:$W$6,2)&amp;$E$2&amp;$E$1,Тарифи!F:P,HLOOKUP($B$4,Тарифи!$H$4:$P$6,2,0),0)</f>
        <v>0.16750000000000001</v>
      </c>
      <c r="E508" s="28">
        <f t="shared" si="34"/>
        <v>0</v>
      </c>
    </row>
    <row r="509" spans="1:5" x14ac:dyDescent="0.4">
      <c r="A509" s="1">
        <f t="shared" si="32"/>
        <v>46070</v>
      </c>
      <c r="B509" s="28">
        <f t="shared" si="33"/>
        <v>0</v>
      </c>
      <c r="C509" s="28">
        <f t="shared" si="31"/>
        <v>365</v>
      </c>
      <c r="D509" s="27">
        <f>VLOOKUP($A$3&amp;$E$3&amp;VLOOKUP($B$5,$V$3:$W$6,2)&amp;$E$2&amp;$E$1,Тарифи!F:P,HLOOKUP($B$4,Тарифи!$H$4:$P$6,2,0),0)</f>
        <v>0.16750000000000001</v>
      </c>
      <c r="E509" s="28">
        <f t="shared" si="34"/>
        <v>0</v>
      </c>
    </row>
    <row r="510" spans="1:5" x14ac:dyDescent="0.4">
      <c r="A510" s="1">
        <f t="shared" si="32"/>
        <v>46071</v>
      </c>
      <c r="B510" s="28">
        <f t="shared" si="33"/>
        <v>0</v>
      </c>
      <c r="C510" s="28">
        <f t="shared" si="31"/>
        <v>365</v>
      </c>
      <c r="D510" s="27">
        <f>VLOOKUP($A$3&amp;$E$3&amp;VLOOKUP($B$5,$V$3:$W$6,2)&amp;$E$2&amp;$E$1,Тарифи!F:P,HLOOKUP($B$4,Тарифи!$H$4:$P$6,2,0),0)</f>
        <v>0.16750000000000001</v>
      </c>
      <c r="E510" s="28">
        <f t="shared" si="34"/>
        <v>0</v>
      </c>
    </row>
    <row r="511" spans="1:5" x14ac:dyDescent="0.4">
      <c r="A511" s="1">
        <f t="shared" si="32"/>
        <v>46072</v>
      </c>
      <c r="B511" s="28">
        <f t="shared" si="33"/>
        <v>0</v>
      </c>
      <c r="C511" s="28">
        <f t="shared" si="31"/>
        <v>365</v>
      </c>
      <c r="D511" s="27">
        <f>VLOOKUP($A$3&amp;$E$3&amp;VLOOKUP($B$5,$V$3:$W$6,2)&amp;$E$2&amp;$E$1,Тарифи!F:P,HLOOKUP($B$4,Тарифи!$H$4:$P$6,2,0),0)</f>
        <v>0.16750000000000001</v>
      </c>
      <c r="E511" s="28">
        <f t="shared" si="34"/>
        <v>0</v>
      </c>
    </row>
    <row r="512" spans="1:5" x14ac:dyDescent="0.4">
      <c r="A512" s="1">
        <f t="shared" si="32"/>
        <v>46073</v>
      </c>
      <c r="B512" s="28">
        <f t="shared" si="33"/>
        <v>0</v>
      </c>
      <c r="C512" s="28">
        <f t="shared" si="31"/>
        <v>365</v>
      </c>
      <c r="D512" s="27">
        <f>VLOOKUP($A$3&amp;$E$3&amp;VLOOKUP($B$5,$V$3:$W$6,2)&amp;$E$2&amp;$E$1,Тарифи!F:P,HLOOKUP($B$4,Тарифи!$H$4:$P$6,2,0),0)</f>
        <v>0.16750000000000001</v>
      </c>
      <c r="E512" s="28">
        <f t="shared" si="34"/>
        <v>0</v>
      </c>
    </row>
    <row r="513" spans="1:5" x14ac:dyDescent="0.4">
      <c r="A513" s="1">
        <f t="shared" si="32"/>
        <v>46074</v>
      </c>
      <c r="B513" s="28">
        <f t="shared" si="33"/>
        <v>0</v>
      </c>
      <c r="C513" s="28">
        <f t="shared" si="31"/>
        <v>365</v>
      </c>
      <c r="D513" s="27">
        <f>VLOOKUP($A$3&amp;$E$3&amp;VLOOKUP($B$5,$V$3:$W$6,2)&amp;$E$2&amp;$E$1,Тарифи!F:P,HLOOKUP($B$4,Тарифи!$H$4:$P$6,2,0),0)</f>
        <v>0.16750000000000001</v>
      </c>
      <c r="E513" s="28">
        <f t="shared" si="34"/>
        <v>0</v>
      </c>
    </row>
    <row r="514" spans="1:5" x14ac:dyDescent="0.4">
      <c r="A514" s="1">
        <f t="shared" si="32"/>
        <v>46075</v>
      </c>
      <c r="B514" s="28">
        <f t="shared" si="33"/>
        <v>0</v>
      </c>
      <c r="C514" s="28">
        <f t="shared" si="31"/>
        <v>365</v>
      </c>
      <c r="D514" s="27">
        <f>VLOOKUP($A$3&amp;$E$3&amp;VLOOKUP($B$5,$V$3:$W$6,2)&amp;$E$2&amp;$E$1,Тарифи!F:P,HLOOKUP($B$4,Тарифи!$H$4:$P$6,2,0),0)</f>
        <v>0.16750000000000001</v>
      </c>
      <c r="E514" s="28">
        <f t="shared" si="34"/>
        <v>0</v>
      </c>
    </row>
    <row r="515" spans="1:5" x14ac:dyDescent="0.4">
      <c r="A515" s="1">
        <f t="shared" si="32"/>
        <v>46076</v>
      </c>
      <c r="B515" s="28">
        <f t="shared" si="33"/>
        <v>0</v>
      </c>
      <c r="C515" s="28">
        <f t="shared" si="31"/>
        <v>365</v>
      </c>
      <c r="D515" s="27">
        <f>VLOOKUP($A$3&amp;$E$3&amp;VLOOKUP($B$5,$V$3:$W$6,2)&amp;$E$2&amp;$E$1,Тарифи!F:P,HLOOKUP($B$4,Тарифи!$H$4:$P$6,2,0),0)</f>
        <v>0.16750000000000001</v>
      </c>
      <c r="E515" s="28">
        <f t="shared" si="34"/>
        <v>0</v>
      </c>
    </row>
    <row r="516" spans="1:5" x14ac:dyDescent="0.4">
      <c r="A516" s="1">
        <f t="shared" si="32"/>
        <v>46077</v>
      </c>
      <c r="B516" s="28">
        <f t="shared" si="33"/>
        <v>0</v>
      </c>
      <c r="C516" s="28">
        <f t="shared" si="31"/>
        <v>365</v>
      </c>
      <c r="D516" s="27">
        <f>VLOOKUP($A$3&amp;$E$3&amp;VLOOKUP($B$5,$V$3:$W$6,2)&amp;$E$2&amp;$E$1,Тарифи!F:P,HLOOKUP($B$4,Тарифи!$H$4:$P$6,2,0),0)</f>
        <v>0.16750000000000001</v>
      </c>
      <c r="E516" s="28">
        <f t="shared" si="34"/>
        <v>0</v>
      </c>
    </row>
    <row r="517" spans="1:5" x14ac:dyDescent="0.4">
      <c r="A517" s="1">
        <f t="shared" si="32"/>
        <v>46078</v>
      </c>
      <c r="B517" s="28">
        <f t="shared" si="33"/>
        <v>0</v>
      </c>
      <c r="C517" s="28">
        <f t="shared" si="31"/>
        <v>365</v>
      </c>
      <c r="D517" s="27">
        <f>VLOOKUP($A$3&amp;$E$3&amp;VLOOKUP($B$5,$V$3:$W$6,2)&amp;$E$2&amp;$E$1,Тарифи!F:P,HLOOKUP($B$4,Тарифи!$H$4:$P$6,2,0),0)</f>
        <v>0.16750000000000001</v>
      </c>
      <c r="E517" s="28">
        <f t="shared" si="34"/>
        <v>0</v>
      </c>
    </row>
    <row r="518" spans="1:5" x14ac:dyDescent="0.4">
      <c r="A518" s="1">
        <f t="shared" si="32"/>
        <v>46079</v>
      </c>
      <c r="B518" s="28">
        <f t="shared" si="33"/>
        <v>0</v>
      </c>
      <c r="C518" s="28">
        <f t="shared" ref="C518:C581" si="35">IFERROR(VLOOKUP(YEAR(A518),$P$3:$Q$11,2,0),365)</f>
        <v>365</v>
      </c>
      <c r="D518" s="27">
        <f>VLOOKUP($A$3&amp;$E$3&amp;VLOOKUP($B$5,$V$3:$W$6,2)&amp;$E$2&amp;$E$1,Тарифи!F:P,HLOOKUP($B$4,Тарифи!$H$4:$P$6,2,0),0)</f>
        <v>0.16750000000000001</v>
      </c>
      <c r="E518" s="28">
        <f t="shared" si="34"/>
        <v>0</v>
      </c>
    </row>
    <row r="519" spans="1:5" x14ac:dyDescent="0.4">
      <c r="A519" s="1">
        <f t="shared" ref="A519:A582" si="36">A518+1</f>
        <v>46080</v>
      </c>
      <c r="B519" s="28">
        <f t="shared" ref="B519:B582" si="37">IF(A519&gt;=$G$4,0,B518)</f>
        <v>0</v>
      </c>
      <c r="C519" s="28">
        <f t="shared" si="35"/>
        <v>365</v>
      </c>
      <c r="D519" s="27">
        <f>VLOOKUP($A$3&amp;$E$3&amp;VLOOKUP($B$5,$V$3:$W$6,2)&amp;$E$2&amp;$E$1,Тарифи!F:P,HLOOKUP($B$4,Тарифи!$H$4:$P$6,2,0),0)</f>
        <v>0.16750000000000001</v>
      </c>
      <c r="E519" s="28">
        <f t="shared" ref="E519:E582" si="38">B519*D519/C519</f>
        <v>0</v>
      </c>
    </row>
    <row r="520" spans="1:5" x14ac:dyDescent="0.4">
      <c r="A520" s="1">
        <f t="shared" si="36"/>
        <v>46081</v>
      </c>
      <c r="B520" s="28">
        <f t="shared" si="37"/>
        <v>0</v>
      </c>
      <c r="C520" s="28">
        <f t="shared" si="35"/>
        <v>365</v>
      </c>
      <c r="D520" s="27">
        <f>VLOOKUP($A$3&amp;$E$3&amp;VLOOKUP($B$5,$V$3:$W$6,2)&amp;$E$2&amp;$E$1,Тарифи!F:P,HLOOKUP($B$4,Тарифи!$H$4:$P$6,2,0),0)</f>
        <v>0.16750000000000001</v>
      </c>
      <c r="E520" s="28">
        <f t="shared" si="38"/>
        <v>0</v>
      </c>
    </row>
    <row r="521" spans="1:5" x14ac:dyDescent="0.4">
      <c r="A521" s="1">
        <f t="shared" si="36"/>
        <v>46082</v>
      </c>
      <c r="B521" s="28">
        <f t="shared" si="37"/>
        <v>0</v>
      </c>
      <c r="C521" s="28">
        <f t="shared" si="35"/>
        <v>365</v>
      </c>
      <c r="D521" s="27">
        <f>VLOOKUP($A$3&amp;$E$3&amp;VLOOKUP($B$5,$V$3:$W$6,2)&amp;$E$2&amp;$E$1,Тарифи!F:P,HLOOKUP($B$4,Тарифи!$H$4:$P$6,2,0),0)</f>
        <v>0.16750000000000001</v>
      </c>
      <c r="E521" s="28">
        <f t="shared" si="38"/>
        <v>0</v>
      </c>
    </row>
    <row r="522" spans="1:5" x14ac:dyDescent="0.4">
      <c r="A522" s="1">
        <f t="shared" si="36"/>
        <v>46083</v>
      </c>
      <c r="B522" s="28">
        <f t="shared" si="37"/>
        <v>0</v>
      </c>
      <c r="C522" s="28">
        <f t="shared" si="35"/>
        <v>365</v>
      </c>
      <c r="D522" s="27">
        <f>VLOOKUP($A$3&amp;$E$3&amp;VLOOKUP($B$5,$V$3:$W$6,2)&amp;$E$2&amp;$E$1,Тарифи!F:P,HLOOKUP($B$4,Тарифи!$H$4:$P$6,2,0),0)</f>
        <v>0.16750000000000001</v>
      </c>
      <c r="E522" s="28">
        <f t="shared" si="38"/>
        <v>0</v>
      </c>
    </row>
    <row r="523" spans="1:5" x14ac:dyDescent="0.4">
      <c r="A523" s="1">
        <f t="shared" si="36"/>
        <v>46084</v>
      </c>
      <c r="B523" s="28">
        <f t="shared" si="37"/>
        <v>0</v>
      </c>
      <c r="C523" s="28">
        <f t="shared" si="35"/>
        <v>365</v>
      </c>
      <c r="D523" s="27">
        <f>VLOOKUP($A$3&amp;$E$3&amp;VLOOKUP($B$5,$V$3:$W$6,2)&amp;$E$2&amp;$E$1,Тарифи!F:P,HLOOKUP($B$4,Тарифи!$H$4:$P$6,2,0),0)</f>
        <v>0.16750000000000001</v>
      </c>
      <c r="E523" s="28">
        <f t="shared" si="38"/>
        <v>0</v>
      </c>
    </row>
    <row r="524" spans="1:5" x14ac:dyDescent="0.4">
      <c r="A524" s="1">
        <f t="shared" si="36"/>
        <v>46085</v>
      </c>
      <c r="B524" s="28">
        <f t="shared" si="37"/>
        <v>0</v>
      </c>
      <c r="C524" s="28">
        <f t="shared" si="35"/>
        <v>365</v>
      </c>
      <c r="D524" s="27">
        <f>VLOOKUP($A$3&amp;$E$3&amp;VLOOKUP($B$5,$V$3:$W$6,2)&amp;$E$2&amp;$E$1,Тарифи!F:P,HLOOKUP($B$4,Тарифи!$H$4:$P$6,2,0),0)</f>
        <v>0.16750000000000001</v>
      </c>
      <c r="E524" s="28">
        <f t="shared" si="38"/>
        <v>0</v>
      </c>
    </row>
    <row r="525" spans="1:5" x14ac:dyDescent="0.4">
      <c r="A525" s="1">
        <f t="shared" si="36"/>
        <v>46086</v>
      </c>
      <c r="B525" s="28">
        <f t="shared" si="37"/>
        <v>0</v>
      </c>
      <c r="C525" s="28">
        <f t="shared" si="35"/>
        <v>365</v>
      </c>
      <c r="D525" s="27">
        <f>VLOOKUP($A$3&amp;$E$3&amp;VLOOKUP($B$5,$V$3:$W$6,2)&amp;$E$2&amp;$E$1,Тарифи!F:P,HLOOKUP($B$4,Тарифи!$H$4:$P$6,2,0),0)</f>
        <v>0.16750000000000001</v>
      </c>
      <c r="E525" s="28">
        <f t="shared" si="38"/>
        <v>0</v>
      </c>
    </row>
    <row r="526" spans="1:5" x14ac:dyDescent="0.4">
      <c r="A526" s="1">
        <f t="shared" si="36"/>
        <v>46087</v>
      </c>
      <c r="B526" s="28">
        <f t="shared" si="37"/>
        <v>0</v>
      </c>
      <c r="C526" s="28">
        <f t="shared" si="35"/>
        <v>365</v>
      </c>
      <c r="D526" s="27">
        <f>VLOOKUP($A$3&amp;$E$3&amp;VLOOKUP($B$5,$V$3:$W$6,2)&amp;$E$2&amp;$E$1,Тарифи!F:P,HLOOKUP($B$4,Тарифи!$H$4:$P$6,2,0),0)</f>
        <v>0.16750000000000001</v>
      </c>
      <c r="E526" s="28">
        <f t="shared" si="38"/>
        <v>0</v>
      </c>
    </row>
    <row r="527" spans="1:5" x14ac:dyDescent="0.4">
      <c r="A527" s="1">
        <f t="shared" si="36"/>
        <v>46088</v>
      </c>
      <c r="B527" s="28">
        <f t="shared" si="37"/>
        <v>0</v>
      </c>
      <c r="C527" s="28">
        <f t="shared" si="35"/>
        <v>365</v>
      </c>
      <c r="D527" s="27">
        <f>VLOOKUP($A$3&amp;$E$3&amp;VLOOKUP($B$5,$V$3:$W$6,2)&amp;$E$2&amp;$E$1,Тарифи!F:P,HLOOKUP($B$4,Тарифи!$H$4:$P$6,2,0),0)</f>
        <v>0.16750000000000001</v>
      </c>
      <c r="E527" s="28">
        <f t="shared" si="38"/>
        <v>0</v>
      </c>
    </row>
    <row r="528" spans="1:5" x14ac:dyDescent="0.4">
      <c r="A528" s="1">
        <f t="shared" si="36"/>
        <v>46089</v>
      </c>
      <c r="B528" s="28">
        <f t="shared" si="37"/>
        <v>0</v>
      </c>
      <c r="C528" s="28">
        <f t="shared" si="35"/>
        <v>365</v>
      </c>
      <c r="D528" s="27">
        <f>VLOOKUP($A$3&amp;$E$3&amp;VLOOKUP($B$5,$V$3:$W$6,2)&amp;$E$2&amp;$E$1,Тарифи!F:P,HLOOKUP($B$4,Тарифи!$H$4:$P$6,2,0),0)</f>
        <v>0.16750000000000001</v>
      </c>
      <c r="E528" s="28">
        <f t="shared" si="38"/>
        <v>0</v>
      </c>
    </row>
    <row r="529" spans="1:5" x14ac:dyDescent="0.4">
      <c r="A529" s="1">
        <f t="shared" si="36"/>
        <v>46090</v>
      </c>
      <c r="B529" s="28">
        <f t="shared" si="37"/>
        <v>0</v>
      </c>
      <c r="C529" s="28">
        <f t="shared" si="35"/>
        <v>365</v>
      </c>
      <c r="D529" s="27">
        <f>VLOOKUP($A$3&amp;$E$3&amp;VLOOKUP($B$5,$V$3:$W$6,2)&amp;$E$2&amp;$E$1,Тарифи!F:P,HLOOKUP($B$4,Тарифи!$H$4:$P$6,2,0),0)</f>
        <v>0.16750000000000001</v>
      </c>
      <c r="E529" s="28">
        <f t="shared" si="38"/>
        <v>0</v>
      </c>
    </row>
    <row r="530" spans="1:5" x14ac:dyDescent="0.4">
      <c r="A530" s="1">
        <f t="shared" si="36"/>
        <v>46091</v>
      </c>
      <c r="B530" s="28">
        <f t="shared" si="37"/>
        <v>0</v>
      </c>
      <c r="C530" s="28">
        <f t="shared" si="35"/>
        <v>365</v>
      </c>
      <c r="D530" s="27">
        <f>VLOOKUP($A$3&amp;$E$3&amp;VLOOKUP($B$5,$V$3:$W$6,2)&amp;$E$2&amp;$E$1,Тарифи!F:P,HLOOKUP($B$4,Тарифи!$H$4:$P$6,2,0),0)</f>
        <v>0.16750000000000001</v>
      </c>
      <c r="E530" s="28">
        <f t="shared" si="38"/>
        <v>0</v>
      </c>
    </row>
    <row r="531" spans="1:5" x14ac:dyDescent="0.4">
      <c r="A531" s="1">
        <f t="shared" si="36"/>
        <v>46092</v>
      </c>
      <c r="B531" s="28">
        <f t="shared" si="37"/>
        <v>0</v>
      </c>
      <c r="C531" s="28">
        <f t="shared" si="35"/>
        <v>365</v>
      </c>
      <c r="D531" s="27">
        <f>VLOOKUP($A$3&amp;$E$3&amp;VLOOKUP($B$5,$V$3:$W$6,2)&amp;$E$2&amp;$E$1,Тарифи!F:P,HLOOKUP($B$4,Тарифи!$H$4:$P$6,2,0),0)</f>
        <v>0.16750000000000001</v>
      </c>
      <c r="E531" s="28">
        <f t="shared" si="38"/>
        <v>0</v>
      </c>
    </row>
    <row r="532" spans="1:5" x14ac:dyDescent="0.4">
      <c r="A532" s="1">
        <f t="shared" si="36"/>
        <v>46093</v>
      </c>
      <c r="B532" s="28">
        <f t="shared" si="37"/>
        <v>0</v>
      </c>
      <c r="C532" s="28">
        <f t="shared" si="35"/>
        <v>365</v>
      </c>
      <c r="D532" s="27">
        <f>VLOOKUP($A$3&amp;$E$3&amp;VLOOKUP($B$5,$V$3:$W$6,2)&amp;$E$2&amp;$E$1,Тарифи!F:P,HLOOKUP($B$4,Тарифи!$H$4:$P$6,2,0),0)</f>
        <v>0.16750000000000001</v>
      </c>
      <c r="E532" s="28">
        <f t="shared" si="38"/>
        <v>0</v>
      </c>
    </row>
    <row r="533" spans="1:5" x14ac:dyDescent="0.4">
      <c r="A533" s="1">
        <f t="shared" si="36"/>
        <v>46094</v>
      </c>
      <c r="B533" s="28">
        <f t="shared" si="37"/>
        <v>0</v>
      </c>
      <c r="C533" s="28">
        <f t="shared" si="35"/>
        <v>365</v>
      </c>
      <c r="D533" s="27">
        <f>VLOOKUP($A$3&amp;$E$3&amp;VLOOKUP($B$5,$V$3:$W$6,2)&amp;$E$2&amp;$E$1,Тарифи!F:P,HLOOKUP($B$4,Тарифи!$H$4:$P$6,2,0),0)</f>
        <v>0.16750000000000001</v>
      </c>
      <c r="E533" s="28">
        <f t="shared" si="38"/>
        <v>0</v>
      </c>
    </row>
    <row r="534" spans="1:5" x14ac:dyDescent="0.4">
      <c r="A534" s="1">
        <f t="shared" si="36"/>
        <v>46095</v>
      </c>
      <c r="B534" s="28">
        <f t="shared" si="37"/>
        <v>0</v>
      </c>
      <c r="C534" s="28">
        <f t="shared" si="35"/>
        <v>365</v>
      </c>
      <c r="D534" s="27">
        <f>VLOOKUP($A$3&amp;$E$3&amp;VLOOKUP($B$5,$V$3:$W$6,2)&amp;$E$2&amp;$E$1,Тарифи!F:P,HLOOKUP($B$4,Тарифи!$H$4:$P$6,2,0),0)</f>
        <v>0.16750000000000001</v>
      </c>
      <c r="E534" s="28">
        <f t="shared" si="38"/>
        <v>0</v>
      </c>
    </row>
    <row r="535" spans="1:5" x14ac:dyDescent="0.4">
      <c r="A535" s="1">
        <f t="shared" si="36"/>
        <v>46096</v>
      </c>
      <c r="B535" s="28">
        <f t="shared" si="37"/>
        <v>0</v>
      </c>
      <c r="C535" s="28">
        <f t="shared" si="35"/>
        <v>365</v>
      </c>
      <c r="D535" s="27">
        <f>VLOOKUP($A$3&amp;$E$3&amp;VLOOKUP($B$5,$V$3:$W$6,2)&amp;$E$2&amp;$E$1,Тарифи!F:P,HLOOKUP($B$4,Тарифи!$H$4:$P$6,2,0),0)</f>
        <v>0.16750000000000001</v>
      </c>
      <c r="E535" s="28">
        <f t="shared" si="38"/>
        <v>0</v>
      </c>
    </row>
    <row r="536" spans="1:5" x14ac:dyDescent="0.4">
      <c r="A536" s="1">
        <f t="shared" si="36"/>
        <v>46097</v>
      </c>
      <c r="B536" s="28">
        <f t="shared" si="37"/>
        <v>0</v>
      </c>
      <c r="C536" s="28">
        <f t="shared" si="35"/>
        <v>365</v>
      </c>
      <c r="D536" s="27">
        <f>VLOOKUP($A$3&amp;$E$3&amp;VLOOKUP($B$5,$V$3:$W$6,2)&amp;$E$2&amp;$E$1,Тарифи!F:P,HLOOKUP($B$4,Тарифи!$H$4:$P$6,2,0),0)</f>
        <v>0.16750000000000001</v>
      </c>
      <c r="E536" s="28">
        <f t="shared" si="38"/>
        <v>0</v>
      </c>
    </row>
    <row r="537" spans="1:5" x14ac:dyDescent="0.4">
      <c r="A537" s="1">
        <f t="shared" si="36"/>
        <v>46098</v>
      </c>
      <c r="B537" s="28">
        <f t="shared" si="37"/>
        <v>0</v>
      </c>
      <c r="C537" s="28">
        <f t="shared" si="35"/>
        <v>365</v>
      </c>
      <c r="D537" s="27">
        <f>VLOOKUP($A$3&amp;$E$3&amp;VLOOKUP($B$5,$V$3:$W$6,2)&amp;$E$2&amp;$E$1,Тарифи!F:P,HLOOKUP($B$4,Тарифи!$H$4:$P$6,2,0),0)</f>
        <v>0.16750000000000001</v>
      </c>
      <c r="E537" s="28">
        <f t="shared" si="38"/>
        <v>0</v>
      </c>
    </row>
    <row r="538" spans="1:5" x14ac:dyDescent="0.4">
      <c r="A538" s="1">
        <f t="shared" si="36"/>
        <v>46099</v>
      </c>
      <c r="B538" s="28">
        <f t="shared" si="37"/>
        <v>0</v>
      </c>
      <c r="C538" s="28">
        <f t="shared" si="35"/>
        <v>365</v>
      </c>
      <c r="D538" s="27">
        <f>VLOOKUP($A$3&amp;$E$3&amp;VLOOKUP($B$5,$V$3:$W$6,2)&amp;$E$2&amp;$E$1,Тарифи!F:P,HLOOKUP($B$4,Тарифи!$H$4:$P$6,2,0),0)</f>
        <v>0.16750000000000001</v>
      </c>
      <c r="E538" s="28">
        <f t="shared" si="38"/>
        <v>0</v>
      </c>
    </row>
    <row r="539" spans="1:5" x14ac:dyDescent="0.4">
      <c r="A539" s="1">
        <f t="shared" si="36"/>
        <v>46100</v>
      </c>
      <c r="B539" s="28">
        <f t="shared" si="37"/>
        <v>0</v>
      </c>
      <c r="C539" s="28">
        <f t="shared" si="35"/>
        <v>365</v>
      </c>
      <c r="D539" s="27">
        <f>VLOOKUP($A$3&amp;$E$3&amp;VLOOKUP($B$5,$V$3:$W$6,2)&amp;$E$2&amp;$E$1,Тарифи!F:P,HLOOKUP($B$4,Тарифи!$H$4:$P$6,2,0),0)</f>
        <v>0.16750000000000001</v>
      </c>
      <c r="E539" s="28">
        <f t="shared" si="38"/>
        <v>0</v>
      </c>
    </row>
    <row r="540" spans="1:5" x14ac:dyDescent="0.4">
      <c r="A540" s="1">
        <f t="shared" si="36"/>
        <v>46101</v>
      </c>
      <c r="B540" s="28">
        <f t="shared" si="37"/>
        <v>0</v>
      </c>
      <c r="C540" s="28">
        <f t="shared" si="35"/>
        <v>365</v>
      </c>
      <c r="D540" s="27">
        <f>VLOOKUP($A$3&amp;$E$3&amp;VLOOKUP($B$5,$V$3:$W$6,2)&amp;$E$2&amp;$E$1,Тарифи!F:P,HLOOKUP($B$4,Тарифи!$H$4:$P$6,2,0),0)</f>
        <v>0.16750000000000001</v>
      </c>
      <c r="E540" s="28">
        <f t="shared" si="38"/>
        <v>0</v>
      </c>
    </row>
    <row r="541" spans="1:5" x14ac:dyDescent="0.4">
      <c r="A541" s="1">
        <f t="shared" si="36"/>
        <v>46102</v>
      </c>
      <c r="B541" s="28">
        <f t="shared" si="37"/>
        <v>0</v>
      </c>
      <c r="C541" s="28">
        <f t="shared" si="35"/>
        <v>365</v>
      </c>
      <c r="D541" s="27">
        <f>VLOOKUP($A$3&amp;$E$3&amp;VLOOKUP($B$5,$V$3:$W$6,2)&amp;$E$2&amp;$E$1,Тарифи!F:P,HLOOKUP($B$4,Тарифи!$H$4:$P$6,2,0),0)</f>
        <v>0.16750000000000001</v>
      </c>
      <c r="E541" s="28">
        <f t="shared" si="38"/>
        <v>0</v>
      </c>
    </row>
    <row r="542" spans="1:5" x14ac:dyDescent="0.4">
      <c r="A542" s="1">
        <f t="shared" si="36"/>
        <v>46103</v>
      </c>
      <c r="B542" s="28">
        <f t="shared" si="37"/>
        <v>0</v>
      </c>
      <c r="C542" s="28">
        <f t="shared" si="35"/>
        <v>365</v>
      </c>
      <c r="D542" s="27">
        <f>VLOOKUP($A$3&amp;$E$3&amp;VLOOKUP($B$5,$V$3:$W$6,2)&amp;$E$2&amp;$E$1,Тарифи!F:P,HLOOKUP($B$4,Тарифи!$H$4:$P$6,2,0),0)</f>
        <v>0.16750000000000001</v>
      </c>
      <c r="E542" s="28">
        <f t="shared" si="38"/>
        <v>0</v>
      </c>
    </row>
    <row r="543" spans="1:5" x14ac:dyDescent="0.4">
      <c r="A543" s="1">
        <f t="shared" si="36"/>
        <v>46104</v>
      </c>
      <c r="B543" s="28">
        <f t="shared" si="37"/>
        <v>0</v>
      </c>
      <c r="C543" s="28">
        <f t="shared" si="35"/>
        <v>365</v>
      </c>
      <c r="D543" s="27">
        <f>VLOOKUP($A$3&amp;$E$3&amp;VLOOKUP($B$5,$V$3:$W$6,2)&amp;$E$2&amp;$E$1,Тарифи!F:P,HLOOKUP($B$4,Тарифи!$H$4:$P$6,2,0),0)</f>
        <v>0.16750000000000001</v>
      </c>
      <c r="E543" s="28">
        <f t="shared" si="38"/>
        <v>0</v>
      </c>
    </row>
    <row r="544" spans="1:5" x14ac:dyDescent="0.4">
      <c r="A544" s="1">
        <f t="shared" si="36"/>
        <v>46105</v>
      </c>
      <c r="B544" s="28">
        <f t="shared" si="37"/>
        <v>0</v>
      </c>
      <c r="C544" s="28">
        <f t="shared" si="35"/>
        <v>365</v>
      </c>
      <c r="D544" s="27">
        <f>VLOOKUP($A$3&amp;$E$3&amp;VLOOKUP($B$5,$V$3:$W$6,2)&amp;$E$2&amp;$E$1,Тарифи!F:P,HLOOKUP($B$4,Тарифи!$H$4:$P$6,2,0),0)</f>
        <v>0.16750000000000001</v>
      </c>
      <c r="E544" s="28">
        <f t="shared" si="38"/>
        <v>0</v>
      </c>
    </row>
    <row r="545" spans="1:5" x14ac:dyDescent="0.4">
      <c r="A545" s="1">
        <f t="shared" si="36"/>
        <v>46106</v>
      </c>
      <c r="B545" s="28">
        <f t="shared" si="37"/>
        <v>0</v>
      </c>
      <c r="C545" s="28">
        <f t="shared" si="35"/>
        <v>365</v>
      </c>
      <c r="D545" s="27">
        <f>VLOOKUP($A$3&amp;$E$3&amp;VLOOKUP($B$5,$V$3:$W$6,2)&amp;$E$2&amp;$E$1,Тарифи!F:P,HLOOKUP($B$4,Тарифи!$H$4:$P$6,2,0),0)</f>
        <v>0.16750000000000001</v>
      </c>
      <c r="E545" s="28">
        <f t="shared" si="38"/>
        <v>0</v>
      </c>
    </row>
    <row r="546" spans="1:5" x14ac:dyDescent="0.4">
      <c r="A546" s="1">
        <f t="shared" si="36"/>
        <v>46107</v>
      </c>
      <c r="B546" s="28">
        <f t="shared" si="37"/>
        <v>0</v>
      </c>
      <c r="C546" s="28">
        <f t="shared" si="35"/>
        <v>365</v>
      </c>
      <c r="D546" s="27">
        <f>VLOOKUP($A$3&amp;$E$3&amp;VLOOKUP($B$5,$V$3:$W$6,2)&amp;$E$2&amp;$E$1,Тарифи!F:P,HLOOKUP($B$4,Тарифи!$H$4:$P$6,2,0),0)</f>
        <v>0.16750000000000001</v>
      </c>
      <c r="E546" s="28">
        <f t="shared" si="38"/>
        <v>0</v>
      </c>
    </row>
    <row r="547" spans="1:5" x14ac:dyDescent="0.4">
      <c r="A547" s="1">
        <f t="shared" si="36"/>
        <v>46108</v>
      </c>
      <c r="B547" s="28">
        <f t="shared" si="37"/>
        <v>0</v>
      </c>
      <c r="C547" s="28">
        <f t="shared" si="35"/>
        <v>365</v>
      </c>
      <c r="D547" s="27">
        <f>VLOOKUP($A$3&amp;$E$3&amp;VLOOKUP($B$5,$V$3:$W$6,2)&amp;$E$2&amp;$E$1,Тарифи!F:P,HLOOKUP($B$4,Тарифи!$H$4:$P$6,2,0),0)</f>
        <v>0.16750000000000001</v>
      </c>
      <c r="E547" s="28">
        <f t="shared" si="38"/>
        <v>0</v>
      </c>
    </row>
    <row r="548" spans="1:5" x14ac:dyDescent="0.4">
      <c r="A548" s="1">
        <f t="shared" si="36"/>
        <v>46109</v>
      </c>
      <c r="B548" s="28">
        <f t="shared" si="37"/>
        <v>0</v>
      </c>
      <c r="C548" s="28">
        <f t="shared" si="35"/>
        <v>365</v>
      </c>
      <c r="D548" s="27">
        <f>VLOOKUP($A$3&amp;$E$3&amp;VLOOKUP($B$5,$V$3:$W$6,2)&amp;$E$2&amp;$E$1,Тарифи!F:P,HLOOKUP($B$4,Тарифи!$H$4:$P$6,2,0),0)</f>
        <v>0.16750000000000001</v>
      </c>
      <c r="E548" s="28">
        <f t="shared" si="38"/>
        <v>0</v>
      </c>
    </row>
    <row r="549" spans="1:5" x14ac:dyDescent="0.4">
      <c r="A549" s="1">
        <f t="shared" si="36"/>
        <v>46110</v>
      </c>
      <c r="B549" s="28">
        <f t="shared" si="37"/>
        <v>0</v>
      </c>
      <c r="C549" s="28">
        <f t="shared" si="35"/>
        <v>365</v>
      </c>
      <c r="D549" s="27">
        <f>VLOOKUP($A$3&amp;$E$3&amp;VLOOKUP($B$5,$V$3:$W$6,2)&amp;$E$2&amp;$E$1,Тарифи!F:P,HLOOKUP($B$4,Тарифи!$H$4:$P$6,2,0),0)</f>
        <v>0.16750000000000001</v>
      </c>
      <c r="E549" s="28">
        <f t="shared" si="38"/>
        <v>0</v>
      </c>
    </row>
    <row r="550" spans="1:5" x14ac:dyDescent="0.4">
      <c r="A550" s="1">
        <f t="shared" si="36"/>
        <v>46111</v>
      </c>
      <c r="B550" s="28">
        <f t="shared" si="37"/>
        <v>0</v>
      </c>
      <c r="C550" s="28">
        <f t="shared" si="35"/>
        <v>365</v>
      </c>
      <c r="D550" s="27">
        <f>VLOOKUP($A$3&amp;$E$3&amp;VLOOKUP($B$5,$V$3:$W$6,2)&amp;$E$2&amp;$E$1,Тарифи!F:P,HLOOKUP($B$4,Тарифи!$H$4:$P$6,2,0),0)</f>
        <v>0.16750000000000001</v>
      </c>
      <c r="E550" s="28">
        <f t="shared" si="38"/>
        <v>0</v>
      </c>
    </row>
    <row r="551" spans="1:5" x14ac:dyDescent="0.4">
      <c r="A551" s="1">
        <f t="shared" si="36"/>
        <v>46112</v>
      </c>
      <c r="B551" s="28">
        <f t="shared" si="37"/>
        <v>0</v>
      </c>
      <c r="C551" s="28">
        <f t="shared" si="35"/>
        <v>365</v>
      </c>
      <c r="D551" s="27">
        <f>VLOOKUP($A$3&amp;$E$3&amp;VLOOKUP($B$5,$V$3:$W$6,2)&amp;$E$2&amp;$E$1,Тарифи!F:P,HLOOKUP($B$4,Тарифи!$H$4:$P$6,2,0),0)</f>
        <v>0.16750000000000001</v>
      </c>
      <c r="E551" s="28">
        <f t="shared" si="38"/>
        <v>0</v>
      </c>
    </row>
    <row r="552" spans="1:5" x14ac:dyDescent="0.4">
      <c r="A552" s="1">
        <f t="shared" si="36"/>
        <v>46113</v>
      </c>
      <c r="B552" s="28">
        <f t="shared" si="37"/>
        <v>0</v>
      </c>
      <c r="C552" s="28">
        <f t="shared" si="35"/>
        <v>365</v>
      </c>
      <c r="D552" s="27">
        <f>VLOOKUP($A$3&amp;$E$3&amp;VLOOKUP($B$5,$V$3:$W$6,2)&amp;$E$2&amp;$E$1,Тарифи!F:P,HLOOKUP($B$4,Тарифи!$H$4:$P$6,2,0),0)</f>
        <v>0.16750000000000001</v>
      </c>
      <c r="E552" s="28">
        <f t="shared" si="38"/>
        <v>0</v>
      </c>
    </row>
    <row r="553" spans="1:5" x14ac:dyDescent="0.4">
      <c r="A553" s="1">
        <f t="shared" si="36"/>
        <v>46114</v>
      </c>
      <c r="B553" s="28">
        <f t="shared" si="37"/>
        <v>0</v>
      </c>
      <c r="C553" s="28">
        <f t="shared" si="35"/>
        <v>365</v>
      </c>
      <c r="D553" s="27">
        <f>VLOOKUP($A$3&amp;$E$3&amp;VLOOKUP($B$5,$V$3:$W$6,2)&amp;$E$2&amp;$E$1,Тарифи!F:P,HLOOKUP($B$4,Тарифи!$H$4:$P$6,2,0),0)</f>
        <v>0.16750000000000001</v>
      </c>
      <c r="E553" s="28">
        <f t="shared" si="38"/>
        <v>0</v>
      </c>
    </row>
    <row r="554" spans="1:5" x14ac:dyDescent="0.4">
      <c r="A554" s="1">
        <f t="shared" si="36"/>
        <v>46115</v>
      </c>
      <c r="B554" s="28">
        <f t="shared" si="37"/>
        <v>0</v>
      </c>
      <c r="C554" s="28">
        <f t="shared" si="35"/>
        <v>365</v>
      </c>
      <c r="D554" s="27">
        <f>VLOOKUP($A$3&amp;$E$3&amp;VLOOKUP($B$5,$V$3:$W$6,2)&amp;$E$2&amp;$E$1,Тарифи!F:P,HLOOKUP($B$4,Тарифи!$H$4:$P$6,2,0),0)</f>
        <v>0.16750000000000001</v>
      </c>
      <c r="E554" s="28">
        <f t="shared" si="38"/>
        <v>0</v>
      </c>
    </row>
    <row r="555" spans="1:5" x14ac:dyDescent="0.4">
      <c r="A555" s="1">
        <f t="shared" si="36"/>
        <v>46116</v>
      </c>
      <c r="B555" s="28">
        <f t="shared" si="37"/>
        <v>0</v>
      </c>
      <c r="C555" s="28">
        <f t="shared" si="35"/>
        <v>365</v>
      </c>
      <c r="D555" s="27">
        <f>VLOOKUP($A$3&amp;$E$3&amp;VLOOKUP($B$5,$V$3:$W$6,2)&amp;$E$2&amp;$E$1,Тарифи!F:P,HLOOKUP($B$4,Тарифи!$H$4:$P$6,2,0),0)</f>
        <v>0.16750000000000001</v>
      </c>
      <c r="E555" s="28">
        <f t="shared" si="38"/>
        <v>0</v>
      </c>
    </row>
    <row r="556" spans="1:5" x14ac:dyDescent="0.4">
      <c r="A556" s="1">
        <f t="shared" si="36"/>
        <v>46117</v>
      </c>
      <c r="B556" s="28">
        <f t="shared" si="37"/>
        <v>0</v>
      </c>
      <c r="C556" s="28">
        <f t="shared" si="35"/>
        <v>365</v>
      </c>
      <c r="D556" s="27">
        <f>VLOOKUP($A$3&amp;$E$3&amp;VLOOKUP($B$5,$V$3:$W$6,2)&amp;$E$2&amp;$E$1,Тарифи!F:P,HLOOKUP($B$4,Тарифи!$H$4:$P$6,2,0),0)</f>
        <v>0.16750000000000001</v>
      </c>
      <c r="E556" s="28">
        <f t="shared" si="38"/>
        <v>0</v>
      </c>
    </row>
    <row r="557" spans="1:5" x14ac:dyDescent="0.4">
      <c r="A557" s="1">
        <f t="shared" si="36"/>
        <v>46118</v>
      </c>
      <c r="B557" s="28">
        <f t="shared" si="37"/>
        <v>0</v>
      </c>
      <c r="C557" s="28">
        <f t="shared" si="35"/>
        <v>365</v>
      </c>
      <c r="D557" s="27">
        <f>VLOOKUP($A$3&amp;$E$3&amp;VLOOKUP($B$5,$V$3:$W$6,2)&amp;$E$2&amp;$E$1,Тарифи!F:P,HLOOKUP($B$4,Тарифи!$H$4:$P$6,2,0),0)</f>
        <v>0.16750000000000001</v>
      </c>
      <c r="E557" s="28">
        <f t="shared" si="38"/>
        <v>0</v>
      </c>
    </row>
    <row r="558" spans="1:5" x14ac:dyDescent="0.4">
      <c r="A558" s="1">
        <f t="shared" si="36"/>
        <v>46119</v>
      </c>
      <c r="B558" s="28">
        <f t="shared" si="37"/>
        <v>0</v>
      </c>
      <c r="C558" s="28">
        <f t="shared" si="35"/>
        <v>365</v>
      </c>
      <c r="D558" s="27">
        <f>VLOOKUP($A$3&amp;$E$3&amp;VLOOKUP($B$5,$V$3:$W$6,2)&amp;$E$2&amp;$E$1,Тарифи!F:P,HLOOKUP($B$4,Тарифи!$H$4:$P$6,2,0),0)</f>
        <v>0.16750000000000001</v>
      </c>
      <c r="E558" s="28">
        <f t="shared" si="38"/>
        <v>0</v>
      </c>
    </row>
    <row r="559" spans="1:5" x14ac:dyDescent="0.4">
      <c r="A559" s="1">
        <f t="shared" si="36"/>
        <v>46120</v>
      </c>
      <c r="B559" s="28">
        <f t="shared" si="37"/>
        <v>0</v>
      </c>
      <c r="C559" s="28">
        <f t="shared" si="35"/>
        <v>365</v>
      </c>
      <c r="D559" s="27">
        <f>VLOOKUP($A$3&amp;$E$3&amp;VLOOKUP($B$5,$V$3:$W$6,2)&amp;$E$2&amp;$E$1,Тарифи!F:P,HLOOKUP($B$4,Тарифи!$H$4:$P$6,2,0),0)</f>
        <v>0.16750000000000001</v>
      </c>
      <c r="E559" s="28">
        <f t="shared" si="38"/>
        <v>0</v>
      </c>
    </row>
    <row r="560" spans="1:5" x14ac:dyDescent="0.4">
      <c r="A560" s="1">
        <f t="shared" si="36"/>
        <v>46121</v>
      </c>
      <c r="B560" s="28">
        <f t="shared" si="37"/>
        <v>0</v>
      </c>
      <c r="C560" s="28">
        <f t="shared" si="35"/>
        <v>365</v>
      </c>
      <c r="D560" s="27">
        <f>VLOOKUP($A$3&amp;$E$3&amp;VLOOKUP($B$5,$V$3:$W$6,2)&amp;$E$2&amp;$E$1,Тарифи!F:P,HLOOKUP($B$4,Тарифи!$H$4:$P$6,2,0),0)</f>
        <v>0.16750000000000001</v>
      </c>
      <c r="E560" s="28">
        <f t="shared" si="38"/>
        <v>0</v>
      </c>
    </row>
    <row r="561" spans="1:5" x14ac:dyDescent="0.4">
      <c r="A561" s="1">
        <f t="shared" si="36"/>
        <v>46122</v>
      </c>
      <c r="B561" s="28">
        <f t="shared" si="37"/>
        <v>0</v>
      </c>
      <c r="C561" s="28">
        <f t="shared" si="35"/>
        <v>365</v>
      </c>
      <c r="D561" s="27">
        <f>VLOOKUP($A$3&amp;$E$3&amp;VLOOKUP($B$5,$V$3:$W$6,2)&amp;$E$2&amp;$E$1,Тарифи!F:P,HLOOKUP($B$4,Тарифи!$H$4:$P$6,2,0),0)</f>
        <v>0.16750000000000001</v>
      </c>
      <c r="E561" s="28">
        <f t="shared" si="38"/>
        <v>0</v>
      </c>
    </row>
    <row r="562" spans="1:5" x14ac:dyDescent="0.4">
      <c r="A562" s="1">
        <f t="shared" si="36"/>
        <v>46123</v>
      </c>
      <c r="B562" s="28">
        <f t="shared" si="37"/>
        <v>0</v>
      </c>
      <c r="C562" s="28">
        <f t="shared" si="35"/>
        <v>365</v>
      </c>
      <c r="D562" s="27">
        <f>VLOOKUP($A$3&amp;$E$3&amp;VLOOKUP($B$5,$V$3:$W$6,2)&amp;$E$2&amp;$E$1,Тарифи!F:P,HLOOKUP($B$4,Тарифи!$H$4:$P$6,2,0),0)</f>
        <v>0.16750000000000001</v>
      </c>
      <c r="E562" s="28">
        <f t="shared" si="38"/>
        <v>0</v>
      </c>
    </row>
    <row r="563" spans="1:5" x14ac:dyDescent="0.4">
      <c r="A563" s="1">
        <f t="shared" si="36"/>
        <v>46124</v>
      </c>
      <c r="B563" s="28">
        <f t="shared" si="37"/>
        <v>0</v>
      </c>
      <c r="C563" s="28">
        <f t="shared" si="35"/>
        <v>365</v>
      </c>
      <c r="D563" s="27">
        <f>VLOOKUP($A$3&amp;$E$3&amp;VLOOKUP($B$5,$V$3:$W$6,2)&amp;$E$2&amp;$E$1,Тарифи!F:P,HLOOKUP($B$4,Тарифи!$H$4:$P$6,2,0),0)</f>
        <v>0.16750000000000001</v>
      </c>
      <c r="E563" s="28">
        <f t="shared" si="38"/>
        <v>0</v>
      </c>
    </row>
    <row r="564" spans="1:5" x14ac:dyDescent="0.4">
      <c r="A564" s="1">
        <f t="shared" si="36"/>
        <v>46125</v>
      </c>
      <c r="B564" s="28">
        <f t="shared" si="37"/>
        <v>0</v>
      </c>
      <c r="C564" s="28">
        <f t="shared" si="35"/>
        <v>365</v>
      </c>
      <c r="D564" s="27">
        <f>VLOOKUP($A$3&amp;$E$3&amp;VLOOKUP($B$5,$V$3:$W$6,2)&amp;$E$2&amp;$E$1,Тарифи!F:P,HLOOKUP($B$4,Тарифи!$H$4:$P$6,2,0),0)</f>
        <v>0.16750000000000001</v>
      </c>
      <c r="E564" s="28">
        <f t="shared" si="38"/>
        <v>0</v>
      </c>
    </row>
    <row r="565" spans="1:5" x14ac:dyDescent="0.4">
      <c r="A565" s="1">
        <f t="shared" si="36"/>
        <v>46126</v>
      </c>
      <c r="B565" s="28">
        <f t="shared" si="37"/>
        <v>0</v>
      </c>
      <c r="C565" s="28">
        <f t="shared" si="35"/>
        <v>365</v>
      </c>
      <c r="D565" s="27">
        <f>VLOOKUP($A$3&amp;$E$3&amp;VLOOKUP($B$5,$V$3:$W$6,2)&amp;$E$2&amp;$E$1,Тарифи!F:P,HLOOKUP($B$4,Тарифи!$H$4:$P$6,2,0),0)</f>
        <v>0.16750000000000001</v>
      </c>
      <c r="E565" s="28">
        <f t="shared" si="38"/>
        <v>0</v>
      </c>
    </row>
    <row r="566" spans="1:5" x14ac:dyDescent="0.4">
      <c r="A566" s="1">
        <f t="shared" si="36"/>
        <v>46127</v>
      </c>
      <c r="B566" s="28">
        <f t="shared" si="37"/>
        <v>0</v>
      </c>
      <c r="C566" s="28">
        <f t="shared" si="35"/>
        <v>365</v>
      </c>
      <c r="D566" s="27">
        <f>VLOOKUP($A$3&amp;$E$3&amp;VLOOKUP($B$5,$V$3:$W$6,2)&amp;$E$2&amp;$E$1,Тарифи!F:P,HLOOKUP($B$4,Тарифи!$H$4:$P$6,2,0),0)</f>
        <v>0.16750000000000001</v>
      </c>
      <c r="E566" s="28">
        <f t="shared" si="38"/>
        <v>0</v>
      </c>
    </row>
    <row r="567" spans="1:5" x14ac:dyDescent="0.4">
      <c r="A567" s="1">
        <f t="shared" si="36"/>
        <v>46128</v>
      </c>
      <c r="B567" s="28">
        <f t="shared" si="37"/>
        <v>0</v>
      </c>
      <c r="C567" s="28">
        <f t="shared" si="35"/>
        <v>365</v>
      </c>
      <c r="D567" s="27">
        <f>VLOOKUP($A$3&amp;$E$3&amp;VLOOKUP($B$5,$V$3:$W$6,2)&amp;$E$2&amp;$E$1,Тарифи!F:P,HLOOKUP($B$4,Тарифи!$H$4:$P$6,2,0),0)</f>
        <v>0.16750000000000001</v>
      </c>
      <c r="E567" s="28">
        <f t="shared" si="38"/>
        <v>0</v>
      </c>
    </row>
    <row r="568" spans="1:5" x14ac:dyDescent="0.4">
      <c r="A568" s="1">
        <f t="shared" si="36"/>
        <v>46129</v>
      </c>
      <c r="B568" s="28">
        <f t="shared" si="37"/>
        <v>0</v>
      </c>
      <c r="C568" s="28">
        <f t="shared" si="35"/>
        <v>365</v>
      </c>
      <c r="D568" s="27">
        <f>VLOOKUP($A$3&amp;$E$3&amp;VLOOKUP($B$5,$V$3:$W$6,2)&amp;$E$2&amp;$E$1,Тарифи!F:P,HLOOKUP($B$4,Тарифи!$H$4:$P$6,2,0),0)</f>
        <v>0.16750000000000001</v>
      </c>
      <c r="E568" s="28">
        <f t="shared" si="38"/>
        <v>0</v>
      </c>
    </row>
    <row r="569" spans="1:5" x14ac:dyDescent="0.4">
      <c r="A569" s="1">
        <f t="shared" si="36"/>
        <v>46130</v>
      </c>
      <c r="B569" s="28">
        <f t="shared" si="37"/>
        <v>0</v>
      </c>
      <c r="C569" s="28">
        <f t="shared" si="35"/>
        <v>365</v>
      </c>
      <c r="D569" s="27">
        <f>VLOOKUP($A$3&amp;$E$3&amp;VLOOKUP($B$5,$V$3:$W$6,2)&amp;$E$2&amp;$E$1,Тарифи!F:P,HLOOKUP($B$4,Тарифи!$H$4:$P$6,2,0),0)</f>
        <v>0.16750000000000001</v>
      </c>
      <c r="E569" s="28">
        <f t="shared" si="38"/>
        <v>0</v>
      </c>
    </row>
    <row r="570" spans="1:5" x14ac:dyDescent="0.4">
      <c r="A570" s="1">
        <f t="shared" si="36"/>
        <v>46131</v>
      </c>
      <c r="B570" s="28">
        <f t="shared" si="37"/>
        <v>0</v>
      </c>
      <c r="C570" s="28">
        <f t="shared" si="35"/>
        <v>365</v>
      </c>
      <c r="D570" s="27">
        <f>VLOOKUP($A$3&amp;$E$3&amp;VLOOKUP($B$5,$V$3:$W$6,2)&amp;$E$2&amp;$E$1,Тарифи!F:P,HLOOKUP($B$4,Тарифи!$H$4:$P$6,2,0),0)</f>
        <v>0.16750000000000001</v>
      </c>
      <c r="E570" s="28">
        <f t="shared" si="38"/>
        <v>0</v>
      </c>
    </row>
    <row r="571" spans="1:5" x14ac:dyDescent="0.4">
      <c r="A571" s="1">
        <f t="shared" si="36"/>
        <v>46132</v>
      </c>
      <c r="B571" s="28">
        <f t="shared" si="37"/>
        <v>0</v>
      </c>
      <c r="C571" s="28">
        <f t="shared" si="35"/>
        <v>365</v>
      </c>
      <c r="D571" s="27">
        <f>VLOOKUP($A$3&amp;$E$3&amp;VLOOKUP($B$5,$V$3:$W$6,2)&amp;$E$2&amp;$E$1,Тарифи!F:P,HLOOKUP($B$4,Тарифи!$H$4:$P$6,2,0),0)</f>
        <v>0.16750000000000001</v>
      </c>
      <c r="E571" s="28">
        <f t="shared" si="38"/>
        <v>0</v>
      </c>
    </row>
    <row r="572" spans="1:5" x14ac:dyDescent="0.4">
      <c r="A572" s="1">
        <f t="shared" si="36"/>
        <v>46133</v>
      </c>
      <c r="B572" s="28">
        <f t="shared" si="37"/>
        <v>0</v>
      </c>
      <c r="C572" s="28">
        <f t="shared" si="35"/>
        <v>365</v>
      </c>
      <c r="D572" s="27">
        <f>VLOOKUP($A$3&amp;$E$3&amp;VLOOKUP($B$5,$V$3:$W$6,2)&amp;$E$2&amp;$E$1,Тарифи!F:P,HLOOKUP($B$4,Тарифи!$H$4:$P$6,2,0),0)</f>
        <v>0.16750000000000001</v>
      </c>
      <c r="E572" s="28">
        <f t="shared" si="38"/>
        <v>0</v>
      </c>
    </row>
    <row r="573" spans="1:5" x14ac:dyDescent="0.4">
      <c r="A573" s="1">
        <f t="shared" si="36"/>
        <v>46134</v>
      </c>
      <c r="B573" s="28">
        <f t="shared" si="37"/>
        <v>0</v>
      </c>
      <c r="C573" s="28">
        <f t="shared" si="35"/>
        <v>365</v>
      </c>
      <c r="D573" s="27">
        <f>VLOOKUP($A$3&amp;$E$3&amp;VLOOKUP($B$5,$V$3:$W$6,2)&amp;$E$2&amp;$E$1,Тарифи!F:P,HLOOKUP($B$4,Тарифи!$H$4:$P$6,2,0),0)</f>
        <v>0.16750000000000001</v>
      </c>
      <c r="E573" s="28">
        <f t="shared" si="38"/>
        <v>0</v>
      </c>
    </row>
    <row r="574" spans="1:5" x14ac:dyDescent="0.4">
      <c r="A574" s="1">
        <f t="shared" si="36"/>
        <v>46135</v>
      </c>
      <c r="B574" s="28">
        <f t="shared" si="37"/>
        <v>0</v>
      </c>
      <c r="C574" s="28">
        <f t="shared" si="35"/>
        <v>365</v>
      </c>
      <c r="D574" s="27">
        <f>VLOOKUP($A$3&amp;$E$3&amp;VLOOKUP($B$5,$V$3:$W$6,2)&amp;$E$2&amp;$E$1,Тарифи!F:P,HLOOKUP($B$4,Тарифи!$H$4:$P$6,2,0),0)</f>
        <v>0.16750000000000001</v>
      </c>
      <c r="E574" s="28">
        <f t="shared" si="38"/>
        <v>0</v>
      </c>
    </row>
    <row r="575" spans="1:5" x14ac:dyDescent="0.4">
      <c r="A575" s="1">
        <f t="shared" si="36"/>
        <v>46136</v>
      </c>
      <c r="B575" s="28">
        <f t="shared" si="37"/>
        <v>0</v>
      </c>
      <c r="C575" s="28">
        <f t="shared" si="35"/>
        <v>365</v>
      </c>
      <c r="D575" s="27">
        <f>VLOOKUP($A$3&amp;$E$3&amp;VLOOKUP($B$5,$V$3:$W$6,2)&amp;$E$2&amp;$E$1,Тарифи!F:P,HLOOKUP($B$4,Тарифи!$H$4:$P$6,2,0),0)</f>
        <v>0.16750000000000001</v>
      </c>
      <c r="E575" s="28">
        <f t="shared" si="38"/>
        <v>0</v>
      </c>
    </row>
    <row r="576" spans="1:5" x14ac:dyDescent="0.4">
      <c r="A576" s="1">
        <f t="shared" si="36"/>
        <v>46137</v>
      </c>
      <c r="B576" s="28">
        <f t="shared" si="37"/>
        <v>0</v>
      </c>
      <c r="C576" s="28">
        <f t="shared" si="35"/>
        <v>365</v>
      </c>
      <c r="D576" s="27">
        <f>VLOOKUP($A$3&amp;$E$3&amp;VLOOKUP($B$5,$V$3:$W$6,2)&amp;$E$2&amp;$E$1,Тарифи!F:P,HLOOKUP($B$4,Тарифи!$H$4:$P$6,2,0),0)</f>
        <v>0.16750000000000001</v>
      </c>
      <c r="E576" s="28">
        <f t="shared" si="38"/>
        <v>0</v>
      </c>
    </row>
    <row r="577" spans="1:5" x14ac:dyDescent="0.4">
      <c r="A577" s="1">
        <f t="shared" si="36"/>
        <v>46138</v>
      </c>
      <c r="B577" s="28">
        <f t="shared" si="37"/>
        <v>0</v>
      </c>
      <c r="C577" s="28">
        <f t="shared" si="35"/>
        <v>365</v>
      </c>
      <c r="D577" s="27">
        <f>VLOOKUP($A$3&amp;$E$3&amp;VLOOKUP($B$5,$V$3:$W$6,2)&amp;$E$2&amp;$E$1,Тарифи!F:P,HLOOKUP($B$4,Тарифи!$H$4:$P$6,2,0),0)</f>
        <v>0.16750000000000001</v>
      </c>
      <c r="E577" s="28">
        <f t="shared" si="38"/>
        <v>0</v>
      </c>
    </row>
    <row r="578" spans="1:5" x14ac:dyDescent="0.4">
      <c r="A578" s="1">
        <f t="shared" si="36"/>
        <v>46139</v>
      </c>
      <c r="B578" s="28">
        <f t="shared" si="37"/>
        <v>0</v>
      </c>
      <c r="C578" s="28">
        <f t="shared" si="35"/>
        <v>365</v>
      </c>
      <c r="D578" s="27">
        <f>VLOOKUP($A$3&amp;$E$3&amp;VLOOKUP($B$5,$V$3:$W$6,2)&amp;$E$2&amp;$E$1,Тарифи!F:P,HLOOKUP($B$4,Тарифи!$H$4:$P$6,2,0),0)</f>
        <v>0.16750000000000001</v>
      </c>
      <c r="E578" s="28">
        <f t="shared" si="38"/>
        <v>0</v>
      </c>
    </row>
    <row r="579" spans="1:5" x14ac:dyDescent="0.4">
      <c r="A579" s="1">
        <f t="shared" si="36"/>
        <v>46140</v>
      </c>
      <c r="B579" s="28">
        <f t="shared" si="37"/>
        <v>0</v>
      </c>
      <c r="C579" s="28">
        <f t="shared" si="35"/>
        <v>365</v>
      </c>
      <c r="D579" s="27">
        <f>VLOOKUP($A$3&amp;$E$3&amp;VLOOKUP($B$5,$V$3:$W$6,2)&amp;$E$2&amp;$E$1,Тарифи!F:P,HLOOKUP($B$4,Тарифи!$H$4:$P$6,2,0),0)</f>
        <v>0.16750000000000001</v>
      </c>
      <c r="E579" s="28">
        <f t="shared" si="38"/>
        <v>0</v>
      </c>
    </row>
    <row r="580" spans="1:5" x14ac:dyDescent="0.4">
      <c r="A580" s="1">
        <f t="shared" si="36"/>
        <v>46141</v>
      </c>
      <c r="B580" s="28">
        <f t="shared" si="37"/>
        <v>0</v>
      </c>
      <c r="C580" s="28">
        <f t="shared" si="35"/>
        <v>365</v>
      </c>
      <c r="D580" s="27">
        <f>VLOOKUP($A$3&amp;$E$3&amp;VLOOKUP($B$5,$V$3:$W$6,2)&amp;$E$2&amp;$E$1,Тарифи!F:P,HLOOKUP($B$4,Тарифи!$H$4:$P$6,2,0),0)</f>
        <v>0.16750000000000001</v>
      </c>
      <c r="E580" s="28">
        <f t="shared" si="38"/>
        <v>0</v>
      </c>
    </row>
    <row r="581" spans="1:5" x14ac:dyDescent="0.4">
      <c r="A581" s="1">
        <f t="shared" si="36"/>
        <v>46142</v>
      </c>
      <c r="B581" s="28">
        <f t="shared" si="37"/>
        <v>0</v>
      </c>
      <c r="C581" s="28">
        <f t="shared" si="35"/>
        <v>365</v>
      </c>
      <c r="D581" s="27">
        <f>VLOOKUP($A$3&amp;$E$3&amp;VLOOKUP($B$5,$V$3:$W$6,2)&amp;$E$2&amp;$E$1,Тарифи!F:P,HLOOKUP($B$4,Тарифи!$H$4:$P$6,2,0),0)</f>
        <v>0.16750000000000001</v>
      </c>
      <c r="E581" s="28">
        <f t="shared" si="38"/>
        <v>0</v>
      </c>
    </row>
    <row r="582" spans="1:5" x14ac:dyDescent="0.4">
      <c r="A582" s="1">
        <f t="shared" si="36"/>
        <v>46143</v>
      </c>
      <c r="B582" s="28">
        <f t="shared" si="37"/>
        <v>0</v>
      </c>
      <c r="C582" s="28">
        <f t="shared" ref="C582:C645" si="39">IFERROR(VLOOKUP(YEAR(A582),$P$3:$Q$11,2,0),365)</f>
        <v>365</v>
      </c>
      <c r="D582" s="27">
        <f>VLOOKUP($A$3&amp;$E$3&amp;VLOOKUP($B$5,$V$3:$W$6,2)&amp;$E$2&amp;$E$1,Тарифи!F:P,HLOOKUP($B$4,Тарифи!$H$4:$P$6,2,0),0)</f>
        <v>0.16750000000000001</v>
      </c>
      <c r="E582" s="28">
        <f t="shared" si="38"/>
        <v>0</v>
      </c>
    </row>
    <row r="583" spans="1:5" x14ac:dyDescent="0.4">
      <c r="A583" s="1">
        <f t="shared" ref="A583:A646" si="40">A582+1</f>
        <v>46144</v>
      </c>
      <c r="B583" s="28">
        <f t="shared" ref="B583:B646" si="41">IF(A583&gt;=$G$4,0,B582)</f>
        <v>0</v>
      </c>
      <c r="C583" s="28">
        <f t="shared" si="39"/>
        <v>365</v>
      </c>
      <c r="D583" s="27">
        <f>VLOOKUP($A$3&amp;$E$3&amp;VLOOKUP($B$5,$V$3:$W$6,2)&amp;$E$2&amp;$E$1,Тарифи!F:P,HLOOKUP($B$4,Тарифи!$H$4:$P$6,2,0),0)</f>
        <v>0.16750000000000001</v>
      </c>
      <c r="E583" s="28">
        <f t="shared" ref="E583:E646" si="42">B583*D583/C583</f>
        <v>0</v>
      </c>
    </row>
    <row r="584" spans="1:5" x14ac:dyDescent="0.4">
      <c r="A584" s="1">
        <f t="shared" si="40"/>
        <v>46145</v>
      </c>
      <c r="B584" s="28">
        <f t="shared" si="41"/>
        <v>0</v>
      </c>
      <c r="C584" s="28">
        <f t="shared" si="39"/>
        <v>365</v>
      </c>
      <c r="D584" s="27">
        <f>VLOOKUP($A$3&amp;$E$3&amp;VLOOKUP($B$5,$V$3:$W$6,2)&amp;$E$2&amp;$E$1,Тарифи!F:P,HLOOKUP($B$4,Тарифи!$H$4:$P$6,2,0),0)</f>
        <v>0.16750000000000001</v>
      </c>
      <c r="E584" s="28">
        <f t="shared" si="42"/>
        <v>0</v>
      </c>
    </row>
    <row r="585" spans="1:5" x14ac:dyDescent="0.4">
      <c r="A585" s="1">
        <f t="shared" si="40"/>
        <v>46146</v>
      </c>
      <c r="B585" s="28">
        <f t="shared" si="41"/>
        <v>0</v>
      </c>
      <c r="C585" s="28">
        <f t="shared" si="39"/>
        <v>365</v>
      </c>
      <c r="D585" s="27">
        <f>VLOOKUP($A$3&amp;$E$3&amp;VLOOKUP($B$5,$V$3:$W$6,2)&amp;$E$2&amp;$E$1,Тарифи!F:P,HLOOKUP($B$4,Тарифи!$H$4:$P$6,2,0),0)</f>
        <v>0.16750000000000001</v>
      </c>
      <c r="E585" s="28">
        <f t="shared" si="42"/>
        <v>0</v>
      </c>
    </row>
    <row r="586" spans="1:5" x14ac:dyDescent="0.4">
      <c r="A586" s="1">
        <f t="shared" si="40"/>
        <v>46147</v>
      </c>
      <c r="B586" s="28">
        <f t="shared" si="41"/>
        <v>0</v>
      </c>
      <c r="C586" s="28">
        <f t="shared" si="39"/>
        <v>365</v>
      </c>
      <c r="D586" s="27">
        <f>VLOOKUP($A$3&amp;$E$3&amp;VLOOKUP($B$5,$V$3:$W$6,2)&amp;$E$2&amp;$E$1,Тарифи!F:P,HLOOKUP($B$4,Тарифи!$H$4:$P$6,2,0),0)</f>
        <v>0.16750000000000001</v>
      </c>
      <c r="E586" s="28">
        <f t="shared" si="42"/>
        <v>0</v>
      </c>
    </row>
    <row r="587" spans="1:5" x14ac:dyDescent="0.4">
      <c r="A587" s="1">
        <f t="shared" si="40"/>
        <v>46148</v>
      </c>
      <c r="B587" s="28">
        <f t="shared" si="41"/>
        <v>0</v>
      </c>
      <c r="C587" s="28">
        <f t="shared" si="39"/>
        <v>365</v>
      </c>
      <c r="D587" s="27">
        <f>VLOOKUP($A$3&amp;$E$3&amp;VLOOKUP($B$5,$V$3:$W$6,2)&amp;$E$2&amp;$E$1,Тарифи!F:P,HLOOKUP($B$4,Тарифи!$H$4:$P$6,2,0),0)</f>
        <v>0.16750000000000001</v>
      </c>
      <c r="E587" s="28">
        <f t="shared" si="42"/>
        <v>0</v>
      </c>
    </row>
    <row r="588" spans="1:5" x14ac:dyDescent="0.4">
      <c r="A588" s="1">
        <f t="shared" si="40"/>
        <v>46149</v>
      </c>
      <c r="B588" s="28">
        <f t="shared" si="41"/>
        <v>0</v>
      </c>
      <c r="C588" s="28">
        <f t="shared" si="39"/>
        <v>365</v>
      </c>
      <c r="D588" s="27">
        <f>VLOOKUP($A$3&amp;$E$3&amp;VLOOKUP($B$5,$V$3:$W$6,2)&amp;$E$2&amp;$E$1,Тарифи!F:P,HLOOKUP($B$4,Тарифи!$H$4:$P$6,2,0),0)</f>
        <v>0.16750000000000001</v>
      </c>
      <c r="E588" s="28">
        <f t="shared" si="42"/>
        <v>0</v>
      </c>
    </row>
    <row r="589" spans="1:5" x14ac:dyDescent="0.4">
      <c r="A589" s="1">
        <f t="shared" si="40"/>
        <v>46150</v>
      </c>
      <c r="B589" s="28">
        <f t="shared" si="41"/>
        <v>0</v>
      </c>
      <c r="C589" s="28">
        <f t="shared" si="39"/>
        <v>365</v>
      </c>
      <c r="D589" s="27">
        <f>VLOOKUP($A$3&amp;$E$3&amp;VLOOKUP($B$5,$V$3:$W$6,2)&amp;$E$2&amp;$E$1,Тарифи!F:P,HLOOKUP($B$4,Тарифи!$H$4:$P$6,2,0),0)</f>
        <v>0.16750000000000001</v>
      </c>
      <c r="E589" s="28">
        <f t="shared" si="42"/>
        <v>0</v>
      </c>
    </row>
    <row r="590" spans="1:5" x14ac:dyDescent="0.4">
      <c r="A590" s="1">
        <f t="shared" si="40"/>
        <v>46151</v>
      </c>
      <c r="B590" s="28">
        <f t="shared" si="41"/>
        <v>0</v>
      </c>
      <c r="C590" s="28">
        <f t="shared" si="39"/>
        <v>365</v>
      </c>
      <c r="D590" s="27">
        <f>VLOOKUP($A$3&amp;$E$3&amp;VLOOKUP($B$5,$V$3:$W$6,2)&amp;$E$2&amp;$E$1,Тарифи!F:P,HLOOKUP($B$4,Тарифи!$H$4:$P$6,2,0),0)</f>
        <v>0.16750000000000001</v>
      </c>
      <c r="E590" s="28">
        <f t="shared" si="42"/>
        <v>0</v>
      </c>
    </row>
    <row r="591" spans="1:5" x14ac:dyDescent="0.4">
      <c r="A591" s="1">
        <f t="shared" si="40"/>
        <v>46152</v>
      </c>
      <c r="B591" s="28">
        <f t="shared" si="41"/>
        <v>0</v>
      </c>
      <c r="C591" s="28">
        <f t="shared" si="39"/>
        <v>365</v>
      </c>
      <c r="D591" s="27">
        <f>VLOOKUP($A$3&amp;$E$3&amp;VLOOKUP($B$5,$V$3:$W$6,2)&amp;$E$2&amp;$E$1,Тарифи!F:P,HLOOKUP($B$4,Тарифи!$H$4:$P$6,2,0),0)</f>
        <v>0.16750000000000001</v>
      </c>
      <c r="E591" s="28">
        <f t="shared" si="42"/>
        <v>0</v>
      </c>
    </row>
    <row r="592" spans="1:5" x14ac:dyDescent="0.4">
      <c r="A592" s="1">
        <f t="shared" si="40"/>
        <v>46153</v>
      </c>
      <c r="B592" s="28">
        <f t="shared" si="41"/>
        <v>0</v>
      </c>
      <c r="C592" s="28">
        <f t="shared" si="39"/>
        <v>365</v>
      </c>
      <c r="D592" s="27">
        <f>VLOOKUP($A$3&amp;$E$3&amp;VLOOKUP($B$5,$V$3:$W$6,2)&amp;$E$2&amp;$E$1,Тарифи!F:P,HLOOKUP($B$4,Тарифи!$H$4:$P$6,2,0),0)</f>
        <v>0.16750000000000001</v>
      </c>
      <c r="E592" s="28">
        <f t="shared" si="42"/>
        <v>0</v>
      </c>
    </row>
    <row r="593" spans="1:5" x14ac:dyDescent="0.4">
      <c r="A593" s="1">
        <f t="shared" si="40"/>
        <v>46154</v>
      </c>
      <c r="B593" s="28">
        <f t="shared" si="41"/>
        <v>0</v>
      </c>
      <c r="C593" s="28">
        <f t="shared" si="39"/>
        <v>365</v>
      </c>
      <c r="D593" s="27">
        <f>VLOOKUP($A$3&amp;$E$3&amp;VLOOKUP($B$5,$V$3:$W$6,2)&amp;$E$2&amp;$E$1,Тарифи!F:P,HLOOKUP($B$4,Тарифи!$H$4:$P$6,2,0),0)</f>
        <v>0.16750000000000001</v>
      </c>
      <c r="E593" s="28">
        <f t="shared" si="42"/>
        <v>0</v>
      </c>
    </row>
    <row r="594" spans="1:5" x14ac:dyDescent="0.4">
      <c r="A594" s="1">
        <f t="shared" si="40"/>
        <v>46155</v>
      </c>
      <c r="B594" s="28">
        <f t="shared" si="41"/>
        <v>0</v>
      </c>
      <c r="C594" s="28">
        <f t="shared" si="39"/>
        <v>365</v>
      </c>
      <c r="D594" s="27">
        <f>VLOOKUP($A$3&amp;$E$3&amp;VLOOKUP($B$5,$V$3:$W$6,2)&amp;$E$2&amp;$E$1,Тарифи!F:P,HLOOKUP($B$4,Тарифи!$H$4:$P$6,2,0),0)</f>
        <v>0.16750000000000001</v>
      </c>
      <c r="E594" s="28">
        <f t="shared" si="42"/>
        <v>0</v>
      </c>
    </row>
    <row r="595" spans="1:5" x14ac:dyDescent="0.4">
      <c r="A595" s="1">
        <f t="shared" si="40"/>
        <v>46156</v>
      </c>
      <c r="B595" s="28">
        <f t="shared" si="41"/>
        <v>0</v>
      </c>
      <c r="C595" s="28">
        <f t="shared" si="39"/>
        <v>365</v>
      </c>
      <c r="D595" s="27">
        <f>VLOOKUP($A$3&amp;$E$3&amp;VLOOKUP($B$5,$V$3:$W$6,2)&amp;$E$2&amp;$E$1,Тарифи!F:P,HLOOKUP($B$4,Тарифи!$H$4:$P$6,2,0),0)</f>
        <v>0.16750000000000001</v>
      </c>
      <c r="E595" s="28">
        <f t="shared" si="42"/>
        <v>0</v>
      </c>
    </row>
    <row r="596" spans="1:5" x14ac:dyDescent="0.4">
      <c r="A596" s="1">
        <f t="shared" si="40"/>
        <v>46157</v>
      </c>
      <c r="B596" s="28">
        <f t="shared" si="41"/>
        <v>0</v>
      </c>
      <c r="C596" s="28">
        <f t="shared" si="39"/>
        <v>365</v>
      </c>
      <c r="D596" s="27">
        <f>VLOOKUP($A$3&amp;$E$3&amp;VLOOKUP($B$5,$V$3:$W$6,2)&amp;$E$2&amp;$E$1,Тарифи!F:P,HLOOKUP($B$4,Тарифи!$H$4:$P$6,2,0),0)</f>
        <v>0.16750000000000001</v>
      </c>
      <c r="E596" s="28">
        <f t="shared" si="42"/>
        <v>0</v>
      </c>
    </row>
    <row r="597" spans="1:5" x14ac:dyDescent="0.4">
      <c r="A597" s="1">
        <f t="shared" si="40"/>
        <v>46158</v>
      </c>
      <c r="B597" s="28">
        <f t="shared" si="41"/>
        <v>0</v>
      </c>
      <c r="C597" s="28">
        <f t="shared" si="39"/>
        <v>365</v>
      </c>
      <c r="D597" s="27">
        <f>VLOOKUP($A$3&amp;$E$3&amp;VLOOKUP($B$5,$V$3:$W$6,2)&amp;$E$2&amp;$E$1,Тарифи!F:P,HLOOKUP($B$4,Тарифи!$H$4:$P$6,2,0),0)</f>
        <v>0.16750000000000001</v>
      </c>
      <c r="E597" s="28">
        <f t="shared" si="42"/>
        <v>0</v>
      </c>
    </row>
    <row r="598" spans="1:5" x14ac:dyDescent="0.4">
      <c r="A598" s="1">
        <f t="shared" si="40"/>
        <v>46159</v>
      </c>
      <c r="B598" s="28">
        <f t="shared" si="41"/>
        <v>0</v>
      </c>
      <c r="C598" s="28">
        <f t="shared" si="39"/>
        <v>365</v>
      </c>
      <c r="D598" s="27">
        <f>VLOOKUP($A$3&amp;$E$3&amp;VLOOKUP($B$5,$V$3:$W$6,2)&amp;$E$2&amp;$E$1,Тарифи!F:P,HLOOKUP($B$4,Тарифи!$H$4:$P$6,2,0),0)</f>
        <v>0.16750000000000001</v>
      </c>
      <c r="E598" s="28">
        <f t="shared" si="42"/>
        <v>0</v>
      </c>
    </row>
    <row r="599" spans="1:5" x14ac:dyDescent="0.4">
      <c r="A599" s="1">
        <f t="shared" si="40"/>
        <v>46160</v>
      </c>
      <c r="B599" s="28">
        <f t="shared" si="41"/>
        <v>0</v>
      </c>
      <c r="C599" s="28">
        <f t="shared" si="39"/>
        <v>365</v>
      </c>
      <c r="D599" s="27">
        <f>VLOOKUP($A$3&amp;$E$3&amp;VLOOKUP($B$5,$V$3:$W$6,2)&amp;$E$2&amp;$E$1,Тарифи!F:P,HLOOKUP($B$4,Тарифи!$H$4:$P$6,2,0),0)</f>
        <v>0.16750000000000001</v>
      </c>
      <c r="E599" s="28">
        <f t="shared" si="42"/>
        <v>0</v>
      </c>
    </row>
    <row r="600" spans="1:5" x14ac:dyDescent="0.4">
      <c r="A600" s="1">
        <f t="shared" si="40"/>
        <v>46161</v>
      </c>
      <c r="B600" s="28">
        <f t="shared" si="41"/>
        <v>0</v>
      </c>
      <c r="C600" s="28">
        <f t="shared" si="39"/>
        <v>365</v>
      </c>
      <c r="D600" s="27">
        <f>VLOOKUP($A$3&amp;$E$3&amp;VLOOKUP($B$5,$V$3:$W$6,2)&amp;$E$2&amp;$E$1,Тарифи!F:P,HLOOKUP($B$4,Тарифи!$H$4:$P$6,2,0),0)</f>
        <v>0.16750000000000001</v>
      </c>
      <c r="E600" s="28">
        <f t="shared" si="42"/>
        <v>0</v>
      </c>
    </row>
    <row r="601" spans="1:5" x14ac:dyDescent="0.4">
      <c r="A601" s="1">
        <f t="shared" si="40"/>
        <v>46162</v>
      </c>
      <c r="B601" s="28">
        <f t="shared" si="41"/>
        <v>0</v>
      </c>
      <c r="C601" s="28">
        <f t="shared" si="39"/>
        <v>365</v>
      </c>
      <c r="D601" s="27">
        <f>VLOOKUP($A$3&amp;$E$3&amp;VLOOKUP($B$5,$V$3:$W$6,2)&amp;$E$2&amp;$E$1,Тарифи!F:P,HLOOKUP($B$4,Тарифи!$H$4:$P$6,2,0),0)</f>
        <v>0.16750000000000001</v>
      </c>
      <c r="E601" s="28">
        <f t="shared" si="42"/>
        <v>0</v>
      </c>
    </row>
    <row r="602" spans="1:5" x14ac:dyDescent="0.4">
      <c r="A602" s="1">
        <f t="shared" si="40"/>
        <v>46163</v>
      </c>
      <c r="B602" s="28">
        <f t="shared" si="41"/>
        <v>0</v>
      </c>
      <c r="C602" s="28">
        <f t="shared" si="39"/>
        <v>365</v>
      </c>
      <c r="D602" s="27">
        <f>VLOOKUP($A$3&amp;$E$3&amp;VLOOKUP($B$5,$V$3:$W$6,2)&amp;$E$2&amp;$E$1,Тарифи!F:P,HLOOKUP($B$4,Тарифи!$H$4:$P$6,2,0),0)</f>
        <v>0.16750000000000001</v>
      </c>
      <c r="E602" s="28">
        <f t="shared" si="42"/>
        <v>0</v>
      </c>
    </row>
    <row r="603" spans="1:5" x14ac:dyDescent="0.4">
      <c r="A603" s="1">
        <f t="shared" si="40"/>
        <v>46164</v>
      </c>
      <c r="B603" s="28">
        <f t="shared" si="41"/>
        <v>0</v>
      </c>
      <c r="C603" s="28">
        <f t="shared" si="39"/>
        <v>365</v>
      </c>
      <c r="D603" s="27">
        <f>VLOOKUP($A$3&amp;$E$3&amp;VLOOKUP($B$5,$V$3:$W$6,2)&amp;$E$2&amp;$E$1,Тарифи!F:P,HLOOKUP($B$4,Тарифи!$H$4:$P$6,2,0),0)</f>
        <v>0.16750000000000001</v>
      </c>
      <c r="E603" s="28">
        <f t="shared" si="42"/>
        <v>0</v>
      </c>
    </row>
    <row r="604" spans="1:5" x14ac:dyDescent="0.4">
      <c r="A604" s="1">
        <f t="shared" si="40"/>
        <v>46165</v>
      </c>
      <c r="B604" s="28">
        <f t="shared" si="41"/>
        <v>0</v>
      </c>
      <c r="C604" s="28">
        <f t="shared" si="39"/>
        <v>365</v>
      </c>
      <c r="D604" s="27">
        <f>VLOOKUP($A$3&amp;$E$3&amp;VLOOKUP($B$5,$V$3:$W$6,2)&amp;$E$2&amp;$E$1,Тарифи!F:P,HLOOKUP($B$4,Тарифи!$H$4:$P$6,2,0),0)</f>
        <v>0.16750000000000001</v>
      </c>
      <c r="E604" s="28">
        <f t="shared" si="42"/>
        <v>0</v>
      </c>
    </row>
    <row r="605" spans="1:5" x14ac:dyDescent="0.4">
      <c r="A605" s="1">
        <f t="shared" si="40"/>
        <v>46166</v>
      </c>
      <c r="B605" s="28">
        <f t="shared" si="41"/>
        <v>0</v>
      </c>
      <c r="C605" s="28">
        <f t="shared" si="39"/>
        <v>365</v>
      </c>
      <c r="D605" s="27">
        <f>VLOOKUP($A$3&amp;$E$3&amp;VLOOKUP($B$5,$V$3:$W$6,2)&amp;$E$2&amp;$E$1,Тарифи!F:P,HLOOKUP($B$4,Тарифи!$H$4:$P$6,2,0),0)</f>
        <v>0.16750000000000001</v>
      </c>
      <c r="E605" s="28">
        <f t="shared" si="42"/>
        <v>0</v>
      </c>
    </row>
    <row r="606" spans="1:5" x14ac:dyDescent="0.4">
      <c r="A606" s="1">
        <f t="shared" si="40"/>
        <v>46167</v>
      </c>
      <c r="B606" s="28">
        <f t="shared" si="41"/>
        <v>0</v>
      </c>
      <c r="C606" s="28">
        <f t="shared" si="39"/>
        <v>365</v>
      </c>
      <c r="D606" s="27">
        <f>VLOOKUP($A$3&amp;$E$3&amp;VLOOKUP($B$5,$V$3:$W$6,2)&amp;$E$2&amp;$E$1,Тарифи!F:P,HLOOKUP($B$4,Тарифи!$H$4:$P$6,2,0),0)</f>
        <v>0.16750000000000001</v>
      </c>
      <c r="E606" s="28">
        <f t="shared" si="42"/>
        <v>0</v>
      </c>
    </row>
    <row r="607" spans="1:5" x14ac:dyDescent="0.4">
      <c r="A607" s="1">
        <f t="shared" si="40"/>
        <v>46168</v>
      </c>
      <c r="B607" s="28">
        <f t="shared" si="41"/>
        <v>0</v>
      </c>
      <c r="C607" s="28">
        <f t="shared" si="39"/>
        <v>365</v>
      </c>
      <c r="D607" s="27">
        <f>VLOOKUP($A$3&amp;$E$3&amp;VLOOKUP($B$5,$V$3:$W$6,2)&amp;$E$2&amp;$E$1,Тарифи!F:P,HLOOKUP($B$4,Тарифи!$H$4:$P$6,2,0),0)</f>
        <v>0.16750000000000001</v>
      </c>
      <c r="E607" s="28">
        <f t="shared" si="42"/>
        <v>0</v>
      </c>
    </row>
    <row r="608" spans="1:5" x14ac:dyDescent="0.4">
      <c r="A608" s="1">
        <f t="shared" si="40"/>
        <v>46169</v>
      </c>
      <c r="B608" s="28">
        <f t="shared" si="41"/>
        <v>0</v>
      </c>
      <c r="C608" s="28">
        <f t="shared" si="39"/>
        <v>365</v>
      </c>
      <c r="D608" s="27">
        <f>VLOOKUP($A$3&amp;$E$3&amp;VLOOKUP($B$5,$V$3:$W$6,2)&amp;$E$2&amp;$E$1,Тарифи!F:P,HLOOKUP($B$4,Тарифи!$H$4:$P$6,2,0),0)</f>
        <v>0.16750000000000001</v>
      </c>
      <c r="E608" s="28">
        <f t="shared" si="42"/>
        <v>0</v>
      </c>
    </row>
    <row r="609" spans="1:5" x14ac:dyDescent="0.4">
      <c r="A609" s="1">
        <f t="shared" si="40"/>
        <v>46170</v>
      </c>
      <c r="B609" s="28">
        <f t="shared" si="41"/>
        <v>0</v>
      </c>
      <c r="C609" s="28">
        <f t="shared" si="39"/>
        <v>365</v>
      </c>
      <c r="D609" s="27">
        <f>VLOOKUP($A$3&amp;$E$3&amp;VLOOKUP($B$5,$V$3:$W$6,2)&amp;$E$2&amp;$E$1,Тарифи!F:P,HLOOKUP($B$4,Тарифи!$H$4:$P$6,2,0),0)</f>
        <v>0.16750000000000001</v>
      </c>
      <c r="E609" s="28">
        <f t="shared" si="42"/>
        <v>0</v>
      </c>
    </row>
    <row r="610" spans="1:5" x14ac:dyDescent="0.4">
      <c r="A610" s="1">
        <f t="shared" si="40"/>
        <v>46171</v>
      </c>
      <c r="B610" s="28">
        <f t="shared" si="41"/>
        <v>0</v>
      </c>
      <c r="C610" s="28">
        <f t="shared" si="39"/>
        <v>365</v>
      </c>
      <c r="D610" s="27">
        <f>VLOOKUP($A$3&amp;$E$3&amp;VLOOKUP($B$5,$V$3:$W$6,2)&amp;$E$2&amp;$E$1,Тарифи!F:P,HLOOKUP($B$4,Тарифи!$H$4:$P$6,2,0),0)</f>
        <v>0.16750000000000001</v>
      </c>
      <c r="E610" s="28">
        <f t="shared" si="42"/>
        <v>0</v>
      </c>
    </row>
    <row r="611" spans="1:5" x14ac:dyDescent="0.4">
      <c r="A611" s="1">
        <f t="shared" si="40"/>
        <v>46172</v>
      </c>
      <c r="B611" s="28">
        <f t="shared" si="41"/>
        <v>0</v>
      </c>
      <c r="C611" s="28">
        <f t="shared" si="39"/>
        <v>365</v>
      </c>
      <c r="D611" s="27">
        <f>VLOOKUP($A$3&amp;$E$3&amp;VLOOKUP($B$5,$V$3:$W$6,2)&amp;$E$2&amp;$E$1,Тарифи!F:P,HLOOKUP($B$4,Тарифи!$H$4:$P$6,2,0),0)</f>
        <v>0.16750000000000001</v>
      </c>
      <c r="E611" s="28">
        <f t="shared" si="42"/>
        <v>0</v>
      </c>
    </row>
    <row r="612" spans="1:5" x14ac:dyDescent="0.4">
      <c r="A612" s="1">
        <f t="shared" si="40"/>
        <v>46173</v>
      </c>
      <c r="B612" s="28">
        <f t="shared" si="41"/>
        <v>0</v>
      </c>
      <c r="C612" s="28">
        <f t="shared" si="39"/>
        <v>365</v>
      </c>
      <c r="D612" s="27">
        <f>VLOOKUP($A$3&amp;$E$3&amp;VLOOKUP($B$5,$V$3:$W$6,2)&amp;$E$2&amp;$E$1,Тарифи!F:P,HLOOKUP($B$4,Тарифи!$H$4:$P$6,2,0),0)</f>
        <v>0.16750000000000001</v>
      </c>
      <c r="E612" s="28">
        <f t="shared" si="42"/>
        <v>0</v>
      </c>
    </row>
    <row r="613" spans="1:5" x14ac:dyDescent="0.4">
      <c r="A613" s="1">
        <f t="shared" si="40"/>
        <v>46174</v>
      </c>
      <c r="B613" s="28">
        <f t="shared" si="41"/>
        <v>0</v>
      </c>
      <c r="C613" s="28">
        <f t="shared" si="39"/>
        <v>365</v>
      </c>
      <c r="D613" s="27">
        <f>VLOOKUP($A$3&amp;$E$3&amp;VLOOKUP($B$5,$V$3:$W$6,2)&amp;$E$2&amp;$E$1,Тарифи!F:P,HLOOKUP($B$4,Тарифи!$H$4:$P$6,2,0),0)</f>
        <v>0.16750000000000001</v>
      </c>
      <c r="E613" s="28">
        <f t="shared" si="42"/>
        <v>0</v>
      </c>
    </row>
    <row r="614" spans="1:5" x14ac:dyDescent="0.4">
      <c r="A614" s="1">
        <f t="shared" si="40"/>
        <v>46175</v>
      </c>
      <c r="B614" s="28">
        <f t="shared" si="41"/>
        <v>0</v>
      </c>
      <c r="C614" s="28">
        <f t="shared" si="39"/>
        <v>365</v>
      </c>
      <c r="D614" s="27">
        <f>VLOOKUP($A$3&amp;$E$3&amp;VLOOKUP($B$5,$V$3:$W$6,2)&amp;$E$2&amp;$E$1,Тарифи!F:P,HLOOKUP($B$4,Тарифи!$H$4:$P$6,2,0),0)</f>
        <v>0.16750000000000001</v>
      </c>
      <c r="E614" s="28">
        <f t="shared" si="42"/>
        <v>0</v>
      </c>
    </row>
    <row r="615" spans="1:5" x14ac:dyDescent="0.4">
      <c r="A615" s="1">
        <f t="shared" si="40"/>
        <v>46176</v>
      </c>
      <c r="B615" s="28">
        <f t="shared" si="41"/>
        <v>0</v>
      </c>
      <c r="C615" s="28">
        <f t="shared" si="39"/>
        <v>365</v>
      </c>
      <c r="D615" s="27">
        <f>VLOOKUP($A$3&amp;$E$3&amp;VLOOKUP($B$5,$V$3:$W$6,2)&amp;$E$2&amp;$E$1,Тарифи!F:P,HLOOKUP($B$4,Тарифи!$H$4:$P$6,2,0),0)</f>
        <v>0.16750000000000001</v>
      </c>
      <c r="E615" s="28">
        <f t="shared" si="42"/>
        <v>0</v>
      </c>
    </row>
    <row r="616" spans="1:5" x14ac:dyDescent="0.4">
      <c r="A616" s="1">
        <f t="shared" si="40"/>
        <v>46177</v>
      </c>
      <c r="B616" s="28">
        <f t="shared" si="41"/>
        <v>0</v>
      </c>
      <c r="C616" s="28">
        <f t="shared" si="39"/>
        <v>365</v>
      </c>
      <c r="D616" s="27">
        <f>VLOOKUP($A$3&amp;$E$3&amp;VLOOKUP($B$5,$V$3:$W$6,2)&amp;$E$2&amp;$E$1,Тарифи!F:P,HLOOKUP($B$4,Тарифи!$H$4:$P$6,2,0),0)</f>
        <v>0.16750000000000001</v>
      </c>
      <c r="E616" s="28">
        <f t="shared" si="42"/>
        <v>0</v>
      </c>
    </row>
    <row r="617" spans="1:5" x14ac:dyDescent="0.4">
      <c r="A617" s="1">
        <f t="shared" si="40"/>
        <v>46178</v>
      </c>
      <c r="B617" s="28">
        <f t="shared" si="41"/>
        <v>0</v>
      </c>
      <c r="C617" s="28">
        <f t="shared" si="39"/>
        <v>365</v>
      </c>
      <c r="D617" s="27">
        <f>VLOOKUP($A$3&amp;$E$3&amp;VLOOKUP($B$5,$V$3:$W$6,2)&amp;$E$2&amp;$E$1,Тарифи!F:P,HLOOKUP($B$4,Тарифи!$H$4:$P$6,2,0),0)</f>
        <v>0.16750000000000001</v>
      </c>
      <c r="E617" s="28">
        <f t="shared" si="42"/>
        <v>0</v>
      </c>
    </row>
    <row r="618" spans="1:5" x14ac:dyDescent="0.4">
      <c r="A618" s="1">
        <f t="shared" si="40"/>
        <v>46179</v>
      </c>
      <c r="B618" s="28">
        <f t="shared" si="41"/>
        <v>0</v>
      </c>
      <c r="C618" s="28">
        <f t="shared" si="39"/>
        <v>365</v>
      </c>
      <c r="D618" s="27">
        <f>VLOOKUP($A$3&amp;$E$3&amp;VLOOKUP($B$5,$V$3:$W$6,2)&amp;$E$2&amp;$E$1,Тарифи!F:P,HLOOKUP($B$4,Тарифи!$H$4:$P$6,2,0),0)</f>
        <v>0.16750000000000001</v>
      </c>
      <c r="E618" s="28">
        <f t="shared" si="42"/>
        <v>0</v>
      </c>
    </row>
    <row r="619" spans="1:5" x14ac:dyDescent="0.4">
      <c r="A619" s="1">
        <f t="shared" si="40"/>
        <v>46180</v>
      </c>
      <c r="B619" s="28">
        <f t="shared" si="41"/>
        <v>0</v>
      </c>
      <c r="C619" s="28">
        <f t="shared" si="39"/>
        <v>365</v>
      </c>
      <c r="D619" s="27">
        <f>VLOOKUP($A$3&amp;$E$3&amp;VLOOKUP($B$5,$V$3:$W$6,2)&amp;$E$2&amp;$E$1,Тарифи!F:P,HLOOKUP($B$4,Тарифи!$H$4:$P$6,2,0),0)</f>
        <v>0.16750000000000001</v>
      </c>
      <c r="E619" s="28">
        <f t="shared" si="42"/>
        <v>0</v>
      </c>
    </row>
    <row r="620" spans="1:5" x14ac:dyDescent="0.4">
      <c r="A620" s="1">
        <f t="shared" si="40"/>
        <v>46181</v>
      </c>
      <c r="B620" s="28">
        <f t="shared" si="41"/>
        <v>0</v>
      </c>
      <c r="C620" s="28">
        <f t="shared" si="39"/>
        <v>365</v>
      </c>
      <c r="D620" s="27">
        <f>VLOOKUP($A$3&amp;$E$3&amp;VLOOKUP($B$5,$V$3:$W$6,2)&amp;$E$2&amp;$E$1,Тарифи!F:P,HLOOKUP($B$4,Тарифи!$H$4:$P$6,2,0),0)</f>
        <v>0.16750000000000001</v>
      </c>
      <c r="E620" s="28">
        <f t="shared" si="42"/>
        <v>0</v>
      </c>
    </row>
    <row r="621" spans="1:5" x14ac:dyDescent="0.4">
      <c r="A621" s="1">
        <f t="shared" si="40"/>
        <v>46182</v>
      </c>
      <c r="B621" s="28">
        <f t="shared" si="41"/>
        <v>0</v>
      </c>
      <c r="C621" s="28">
        <f t="shared" si="39"/>
        <v>365</v>
      </c>
      <c r="D621" s="27">
        <f>VLOOKUP($A$3&amp;$E$3&amp;VLOOKUP($B$5,$V$3:$W$6,2)&amp;$E$2&amp;$E$1,Тарифи!F:P,HLOOKUP($B$4,Тарифи!$H$4:$P$6,2,0),0)</f>
        <v>0.16750000000000001</v>
      </c>
      <c r="E621" s="28">
        <f t="shared" si="42"/>
        <v>0</v>
      </c>
    </row>
    <row r="622" spans="1:5" x14ac:dyDescent="0.4">
      <c r="A622" s="1">
        <f t="shared" si="40"/>
        <v>46183</v>
      </c>
      <c r="B622" s="28">
        <f t="shared" si="41"/>
        <v>0</v>
      </c>
      <c r="C622" s="28">
        <f t="shared" si="39"/>
        <v>365</v>
      </c>
      <c r="D622" s="27">
        <f>VLOOKUP($A$3&amp;$E$3&amp;VLOOKUP($B$5,$V$3:$W$6,2)&amp;$E$2&amp;$E$1,Тарифи!F:P,HLOOKUP($B$4,Тарифи!$H$4:$P$6,2,0),0)</f>
        <v>0.16750000000000001</v>
      </c>
      <c r="E622" s="28">
        <f t="shared" si="42"/>
        <v>0</v>
      </c>
    </row>
    <row r="623" spans="1:5" x14ac:dyDescent="0.4">
      <c r="A623" s="1">
        <f t="shared" si="40"/>
        <v>46184</v>
      </c>
      <c r="B623" s="28">
        <f t="shared" si="41"/>
        <v>0</v>
      </c>
      <c r="C623" s="28">
        <f t="shared" si="39"/>
        <v>365</v>
      </c>
      <c r="D623" s="27">
        <f>VLOOKUP($A$3&amp;$E$3&amp;VLOOKUP($B$5,$V$3:$W$6,2)&amp;$E$2&amp;$E$1,Тарифи!F:P,HLOOKUP($B$4,Тарифи!$H$4:$P$6,2,0),0)</f>
        <v>0.16750000000000001</v>
      </c>
      <c r="E623" s="28">
        <f t="shared" si="42"/>
        <v>0</v>
      </c>
    </row>
    <row r="624" spans="1:5" x14ac:dyDescent="0.4">
      <c r="A624" s="1">
        <f t="shared" si="40"/>
        <v>46185</v>
      </c>
      <c r="B624" s="28">
        <f t="shared" si="41"/>
        <v>0</v>
      </c>
      <c r="C624" s="28">
        <f t="shared" si="39"/>
        <v>365</v>
      </c>
      <c r="D624" s="27">
        <f>VLOOKUP($A$3&amp;$E$3&amp;VLOOKUP($B$5,$V$3:$W$6,2)&amp;$E$2&amp;$E$1,Тарифи!F:P,HLOOKUP($B$4,Тарифи!$H$4:$P$6,2,0),0)</f>
        <v>0.16750000000000001</v>
      </c>
      <c r="E624" s="28">
        <f t="shared" si="42"/>
        <v>0</v>
      </c>
    </row>
    <row r="625" spans="1:5" x14ac:dyDescent="0.4">
      <c r="A625" s="1">
        <f t="shared" si="40"/>
        <v>46186</v>
      </c>
      <c r="B625" s="28">
        <f t="shared" si="41"/>
        <v>0</v>
      </c>
      <c r="C625" s="28">
        <f t="shared" si="39"/>
        <v>365</v>
      </c>
      <c r="D625" s="27">
        <f>VLOOKUP($A$3&amp;$E$3&amp;VLOOKUP($B$5,$V$3:$W$6,2)&amp;$E$2&amp;$E$1,Тарифи!F:P,HLOOKUP($B$4,Тарифи!$H$4:$P$6,2,0),0)</f>
        <v>0.16750000000000001</v>
      </c>
      <c r="E625" s="28">
        <f t="shared" si="42"/>
        <v>0</v>
      </c>
    </row>
    <row r="626" spans="1:5" x14ac:dyDescent="0.4">
      <c r="A626" s="1">
        <f t="shared" si="40"/>
        <v>46187</v>
      </c>
      <c r="B626" s="28">
        <f t="shared" si="41"/>
        <v>0</v>
      </c>
      <c r="C626" s="28">
        <f t="shared" si="39"/>
        <v>365</v>
      </c>
      <c r="D626" s="27">
        <f>VLOOKUP($A$3&amp;$E$3&amp;VLOOKUP($B$5,$V$3:$W$6,2)&amp;$E$2&amp;$E$1,Тарифи!F:P,HLOOKUP($B$4,Тарифи!$H$4:$P$6,2,0),0)</f>
        <v>0.16750000000000001</v>
      </c>
      <c r="E626" s="28">
        <f t="shared" si="42"/>
        <v>0</v>
      </c>
    </row>
    <row r="627" spans="1:5" x14ac:dyDescent="0.4">
      <c r="A627" s="1">
        <f t="shared" si="40"/>
        <v>46188</v>
      </c>
      <c r="B627" s="28">
        <f t="shared" si="41"/>
        <v>0</v>
      </c>
      <c r="C627" s="28">
        <f t="shared" si="39"/>
        <v>365</v>
      </c>
      <c r="D627" s="27">
        <f>VLOOKUP($A$3&amp;$E$3&amp;VLOOKUP($B$5,$V$3:$W$6,2)&amp;$E$2&amp;$E$1,Тарифи!F:P,HLOOKUP($B$4,Тарифи!$H$4:$P$6,2,0),0)</f>
        <v>0.16750000000000001</v>
      </c>
      <c r="E627" s="28">
        <f t="shared" si="42"/>
        <v>0</v>
      </c>
    </row>
    <row r="628" spans="1:5" x14ac:dyDescent="0.4">
      <c r="A628" s="1">
        <f t="shared" si="40"/>
        <v>46189</v>
      </c>
      <c r="B628" s="28">
        <f t="shared" si="41"/>
        <v>0</v>
      </c>
      <c r="C628" s="28">
        <f t="shared" si="39"/>
        <v>365</v>
      </c>
      <c r="D628" s="27">
        <f>VLOOKUP($A$3&amp;$E$3&amp;VLOOKUP($B$5,$V$3:$W$6,2)&amp;$E$2&amp;$E$1,Тарифи!F:P,HLOOKUP($B$4,Тарифи!$H$4:$P$6,2,0),0)</f>
        <v>0.16750000000000001</v>
      </c>
      <c r="E628" s="28">
        <f t="shared" si="42"/>
        <v>0</v>
      </c>
    </row>
    <row r="629" spans="1:5" x14ac:dyDescent="0.4">
      <c r="A629" s="1">
        <f t="shared" si="40"/>
        <v>46190</v>
      </c>
      <c r="B629" s="28">
        <f t="shared" si="41"/>
        <v>0</v>
      </c>
      <c r="C629" s="28">
        <f t="shared" si="39"/>
        <v>365</v>
      </c>
      <c r="D629" s="27">
        <f>VLOOKUP($A$3&amp;$E$3&amp;VLOOKUP($B$5,$V$3:$W$6,2)&amp;$E$2&amp;$E$1,Тарифи!F:P,HLOOKUP($B$4,Тарифи!$H$4:$P$6,2,0),0)</f>
        <v>0.16750000000000001</v>
      </c>
      <c r="E629" s="28">
        <f t="shared" si="42"/>
        <v>0</v>
      </c>
    </row>
    <row r="630" spans="1:5" x14ac:dyDescent="0.4">
      <c r="A630" s="1">
        <f t="shared" si="40"/>
        <v>46191</v>
      </c>
      <c r="B630" s="28">
        <f t="shared" si="41"/>
        <v>0</v>
      </c>
      <c r="C630" s="28">
        <f t="shared" si="39"/>
        <v>365</v>
      </c>
      <c r="D630" s="27">
        <f>VLOOKUP($A$3&amp;$E$3&amp;VLOOKUP($B$5,$V$3:$W$6,2)&amp;$E$2&amp;$E$1,Тарифи!F:P,HLOOKUP($B$4,Тарифи!$H$4:$P$6,2,0),0)</f>
        <v>0.16750000000000001</v>
      </c>
      <c r="E630" s="28">
        <f t="shared" si="42"/>
        <v>0</v>
      </c>
    </row>
    <row r="631" spans="1:5" x14ac:dyDescent="0.4">
      <c r="A631" s="1">
        <f t="shared" si="40"/>
        <v>46192</v>
      </c>
      <c r="B631" s="28">
        <f t="shared" si="41"/>
        <v>0</v>
      </c>
      <c r="C631" s="28">
        <f t="shared" si="39"/>
        <v>365</v>
      </c>
      <c r="D631" s="27">
        <f>VLOOKUP($A$3&amp;$E$3&amp;VLOOKUP($B$5,$V$3:$W$6,2)&amp;$E$2&amp;$E$1,Тарифи!F:P,HLOOKUP($B$4,Тарифи!$H$4:$P$6,2,0),0)</f>
        <v>0.16750000000000001</v>
      </c>
      <c r="E631" s="28">
        <f t="shared" si="42"/>
        <v>0</v>
      </c>
    </row>
    <row r="632" spans="1:5" x14ac:dyDescent="0.4">
      <c r="A632" s="1">
        <f t="shared" si="40"/>
        <v>46193</v>
      </c>
      <c r="B632" s="28">
        <f t="shared" si="41"/>
        <v>0</v>
      </c>
      <c r="C632" s="28">
        <f t="shared" si="39"/>
        <v>365</v>
      </c>
      <c r="D632" s="27">
        <f>VLOOKUP($A$3&amp;$E$3&amp;VLOOKUP($B$5,$V$3:$W$6,2)&amp;$E$2&amp;$E$1,Тарифи!F:P,HLOOKUP($B$4,Тарифи!$H$4:$P$6,2,0),0)</f>
        <v>0.16750000000000001</v>
      </c>
      <c r="E632" s="28">
        <f t="shared" si="42"/>
        <v>0</v>
      </c>
    </row>
    <row r="633" spans="1:5" x14ac:dyDescent="0.4">
      <c r="A633" s="1">
        <f t="shared" si="40"/>
        <v>46194</v>
      </c>
      <c r="B633" s="28">
        <f t="shared" si="41"/>
        <v>0</v>
      </c>
      <c r="C633" s="28">
        <f t="shared" si="39"/>
        <v>365</v>
      </c>
      <c r="D633" s="27">
        <f>VLOOKUP($A$3&amp;$E$3&amp;VLOOKUP($B$5,$V$3:$W$6,2)&amp;$E$2&amp;$E$1,Тарифи!F:P,HLOOKUP($B$4,Тарифи!$H$4:$P$6,2,0),0)</f>
        <v>0.16750000000000001</v>
      </c>
      <c r="E633" s="28">
        <f t="shared" si="42"/>
        <v>0</v>
      </c>
    </row>
    <row r="634" spans="1:5" x14ac:dyDescent="0.4">
      <c r="A634" s="1">
        <f t="shared" si="40"/>
        <v>46195</v>
      </c>
      <c r="B634" s="28">
        <f t="shared" si="41"/>
        <v>0</v>
      </c>
      <c r="C634" s="28">
        <f t="shared" si="39"/>
        <v>365</v>
      </c>
      <c r="D634" s="27">
        <f>VLOOKUP($A$3&amp;$E$3&amp;VLOOKUP($B$5,$V$3:$W$6,2)&amp;$E$2&amp;$E$1,Тарифи!F:P,HLOOKUP($B$4,Тарифи!$H$4:$P$6,2,0),0)</f>
        <v>0.16750000000000001</v>
      </c>
      <c r="E634" s="28">
        <f t="shared" si="42"/>
        <v>0</v>
      </c>
    </row>
    <row r="635" spans="1:5" x14ac:dyDescent="0.4">
      <c r="A635" s="1">
        <f t="shared" si="40"/>
        <v>46196</v>
      </c>
      <c r="B635" s="28">
        <f t="shared" si="41"/>
        <v>0</v>
      </c>
      <c r="C635" s="28">
        <f t="shared" si="39"/>
        <v>365</v>
      </c>
      <c r="D635" s="27">
        <f>VLOOKUP($A$3&amp;$E$3&amp;VLOOKUP($B$5,$V$3:$W$6,2)&amp;$E$2&amp;$E$1,Тарифи!F:P,HLOOKUP($B$4,Тарифи!$H$4:$P$6,2,0),0)</f>
        <v>0.16750000000000001</v>
      </c>
      <c r="E635" s="28">
        <f t="shared" si="42"/>
        <v>0</v>
      </c>
    </row>
    <row r="636" spans="1:5" x14ac:dyDescent="0.4">
      <c r="A636" s="1">
        <f t="shared" si="40"/>
        <v>46197</v>
      </c>
      <c r="B636" s="28">
        <f t="shared" si="41"/>
        <v>0</v>
      </c>
      <c r="C636" s="28">
        <f t="shared" si="39"/>
        <v>365</v>
      </c>
      <c r="D636" s="27">
        <f>VLOOKUP($A$3&amp;$E$3&amp;VLOOKUP($B$5,$V$3:$W$6,2)&amp;$E$2&amp;$E$1,Тарифи!F:P,HLOOKUP($B$4,Тарифи!$H$4:$P$6,2,0),0)</f>
        <v>0.16750000000000001</v>
      </c>
      <c r="E636" s="28">
        <f t="shared" si="42"/>
        <v>0</v>
      </c>
    </row>
    <row r="637" spans="1:5" x14ac:dyDescent="0.4">
      <c r="A637" s="1">
        <f t="shared" si="40"/>
        <v>46198</v>
      </c>
      <c r="B637" s="28">
        <f t="shared" si="41"/>
        <v>0</v>
      </c>
      <c r="C637" s="28">
        <f t="shared" si="39"/>
        <v>365</v>
      </c>
      <c r="D637" s="27">
        <f>VLOOKUP($A$3&amp;$E$3&amp;VLOOKUP($B$5,$V$3:$W$6,2)&amp;$E$2&amp;$E$1,Тарифи!F:P,HLOOKUP($B$4,Тарифи!$H$4:$P$6,2,0),0)</f>
        <v>0.16750000000000001</v>
      </c>
      <c r="E637" s="28">
        <f t="shared" si="42"/>
        <v>0</v>
      </c>
    </row>
    <row r="638" spans="1:5" x14ac:dyDescent="0.4">
      <c r="A638" s="1">
        <f t="shared" si="40"/>
        <v>46199</v>
      </c>
      <c r="B638" s="28">
        <f t="shared" si="41"/>
        <v>0</v>
      </c>
      <c r="C638" s="28">
        <f t="shared" si="39"/>
        <v>365</v>
      </c>
      <c r="D638" s="27">
        <f>VLOOKUP($A$3&amp;$E$3&amp;VLOOKUP($B$5,$V$3:$W$6,2)&amp;$E$2&amp;$E$1,Тарифи!F:P,HLOOKUP($B$4,Тарифи!$H$4:$P$6,2,0),0)</f>
        <v>0.16750000000000001</v>
      </c>
      <c r="E638" s="28">
        <f t="shared" si="42"/>
        <v>0</v>
      </c>
    </row>
    <row r="639" spans="1:5" x14ac:dyDescent="0.4">
      <c r="A639" s="1">
        <f t="shared" si="40"/>
        <v>46200</v>
      </c>
      <c r="B639" s="28">
        <f t="shared" si="41"/>
        <v>0</v>
      </c>
      <c r="C639" s="28">
        <f t="shared" si="39"/>
        <v>365</v>
      </c>
      <c r="D639" s="27">
        <f>VLOOKUP($A$3&amp;$E$3&amp;VLOOKUP($B$5,$V$3:$W$6,2)&amp;$E$2&amp;$E$1,Тарифи!F:P,HLOOKUP($B$4,Тарифи!$H$4:$P$6,2,0),0)</f>
        <v>0.16750000000000001</v>
      </c>
      <c r="E639" s="28">
        <f t="shared" si="42"/>
        <v>0</v>
      </c>
    </row>
    <row r="640" spans="1:5" x14ac:dyDescent="0.4">
      <c r="A640" s="1">
        <f t="shared" si="40"/>
        <v>46201</v>
      </c>
      <c r="B640" s="28">
        <f t="shared" si="41"/>
        <v>0</v>
      </c>
      <c r="C640" s="28">
        <f t="shared" si="39"/>
        <v>365</v>
      </c>
      <c r="D640" s="27">
        <f>VLOOKUP($A$3&amp;$E$3&amp;VLOOKUP($B$5,$V$3:$W$6,2)&amp;$E$2&amp;$E$1,Тарифи!F:P,HLOOKUP($B$4,Тарифи!$H$4:$P$6,2,0),0)</f>
        <v>0.16750000000000001</v>
      </c>
      <c r="E640" s="28">
        <f t="shared" si="42"/>
        <v>0</v>
      </c>
    </row>
    <row r="641" spans="1:5" x14ac:dyDescent="0.4">
      <c r="A641" s="1">
        <f t="shared" si="40"/>
        <v>46202</v>
      </c>
      <c r="B641" s="28">
        <f t="shared" si="41"/>
        <v>0</v>
      </c>
      <c r="C641" s="28">
        <f t="shared" si="39"/>
        <v>365</v>
      </c>
      <c r="D641" s="27">
        <f>VLOOKUP($A$3&amp;$E$3&amp;VLOOKUP($B$5,$V$3:$W$6,2)&amp;$E$2&amp;$E$1,Тарифи!F:P,HLOOKUP($B$4,Тарифи!$H$4:$P$6,2,0),0)</f>
        <v>0.16750000000000001</v>
      </c>
      <c r="E641" s="28">
        <f t="shared" si="42"/>
        <v>0</v>
      </c>
    </row>
    <row r="642" spans="1:5" x14ac:dyDescent="0.4">
      <c r="A642" s="1">
        <f t="shared" si="40"/>
        <v>46203</v>
      </c>
      <c r="B642" s="28">
        <f t="shared" si="41"/>
        <v>0</v>
      </c>
      <c r="C642" s="28">
        <f t="shared" si="39"/>
        <v>365</v>
      </c>
      <c r="D642" s="27">
        <f>VLOOKUP($A$3&amp;$E$3&amp;VLOOKUP($B$5,$V$3:$W$6,2)&amp;$E$2&amp;$E$1,Тарифи!F:P,HLOOKUP($B$4,Тарифи!$H$4:$P$6,2,0),0)</f>
        <v>0.16750000000000001</v>
      </c>
      <c r="E642" s="28">
        <f t="shared" si="42"/>
        <v>0</v>
      </c>
    </row>
    <row r="643" spans="1:5" x14ac:dyDescent="0.4">
      <c r="A643" s="1">
        <f t="shared" si="40"/>
        <v>46204</v>
      </c>
      <c r="B643" s="28">
        <f t="shared" si="41"/>
        <v>0</v>
      </c>
      <c r="C643" s="28">
        <f t="shared" si="39"/>
        <v>365</v>
      </c>
      <c r="D643" s="27">
        <f>VLOOKUP($A$3&amp;$E$3&amp;VLOOKUP($B$5,$V$3:$W$6,2)&amp;$E$2&amp;$E$1,Тарифи!F:P,HLOOKUP($B$4,Тарифи!$H$4:$P$6,2,0),0)</f>
        <v>0.16750000000000001</v>
      </c>
      <c r="E643" s="28">
        <f t="shared" si="42"/>
        <v>0</v>
      </c>
    </row>
    <row r="644" spans="1:5" x14ac:dyDescent="0.4">
      <c r="A644" s="1">
        <f t="shared" si="40"/>
        <v>46205</v>
      </c>
      <c r="B644" s="28">
        <f t="shared" si="41"/>
        <v>0</v>
      </c>
      <c r="C644" s="28">
        <f t="shared" si="39"/>
        <v>365</v>
      </c>
      <c r="D644" s="27">
        <f>VLOOKUP($A$3&amp;$E$3&amp;VLOOKUP($B$5,$V$3:$W$6,2)&amp;$E$2&amp;$E$1,Тарифи!F:P,HLOOKUP($B$4,Тарифи!$H$4:$P$6,2,0),0)</f>
        <v>0.16750000000000001</v>
      </c>
      <c r="E644" s="28">
        <f t="shared" si="42"/>
        <v>0</v>
      </c>
    </row>
    <row r="645" spans="1:5" x14ac:dyDescent="0.4">
      <c r="A645" s="1">
        <f t="shared" si="40"/>
        <v>46206</v>
      </c>
      <c r="B645" s="28">
        <f t="shared" si="41"/>
        <v>0</v>
      </c>
      <c r="C645" s="28">
        <f t="shared" si="39"/>
        <v>365</v>
      </c>
      <c r="D645" s="27">
        <f>VLOOKUP($A$3&amp;$E$3&amp;VLOOKUP($B$5,$V$3:$W$6,2)&amp;$E$2&amp;$E$1,Тарифи!F:P,HLOOKUP($B$4,Тарифи!$H$4:$P$6,2,0),0)</f>
        <v>0.16750000000000001</v>
      </c>
      <c r="E645" s="28">
        <f t="shared" si="42"/>
        <v>0</v>
      </c>
    </row>
    <row r="646" spans="1:5" x14ac:dyDescent="0.4">
      <c r="A646" s="1">
        <f t="shared" si="40"/>
        <v>46207</v>
      </c>
      <c r="B646" s="28">
        <f t="shared" si="41"/>
        <v>0</v>
      </c>
      <c r="C646" s="28">
        <f t="shared" ref="C646:C709" si="43">IFERROR(VLOOKUP(YEAR(A646),$P$3:$Q$11,2,0),365)</f>
        <v>365</v>
      </c>
      <c r="D646" s="27">
        <f>VLOOKUP($A$3&amp;$E$3&amp;VLOOKUP($B$5,$V$3:$W$6,2)&amp;$E$2&amp;$E$1,Тарифи!F:P,HLOOKUP($B$4,Тарифи!$H$4:$P$6,2,0),0)</f>
        <v>0.16750000000000001</v>
      </c>
      <c r="E646" s="28">
        <f t="shared" si="42"/>
        <v>0</v>
      </c>
    </row>
    <row r="647" spans="1:5" x14ac:dyDescent="0.4">
      <c r="A647" s="1">
        <f t="shared" ref="A647:A710" si="44">A646+1</f>
        <v>46208</v>
      </c>
      <c r="B647" s="28">
        <f t="shared" ref="B647:B710" si="45">IF(A647&gt;=$G$4,0,B646)</f>
        <v>0</v>
      </c>
      <c r="C647" s="28">
        <f t="shared" si="43"/>
        <v>365</v>
      </c>
      <c r="D647" s="27">
        <f>VLOOKUP($A$3&amp;$E$3&amp;VLOOKUP($B$5,$V$3:$W$6,2)&amp;$E$2&amp;$E$1,Тарифи!F:P,HLOOKUP($B$4,Тарифи!$H$4:$P$6,2,0),0)</f>
        <v>0.16750000000000001</v>
      </c>
      <c r="E647" s="28">
        <f t="shared" ref="E647:E710" si="46">B647*D647/C647</f>
        <v>0</v>
      </c>
    </row>
    <row r="648" spans="1:5" x14ac:dyDescent="0.4">
      <c r="A648" s="1">
        <f t="shared" si="44"/>
        <v>46209</v>
      </c>
      <c r="B648" s="28">
        <f t="shared" si="45"/>
        <v>0</v>
      </c>
      <c r="C648" s="28">
        <f t="shared" si="43"/>
        <v>365</v>
      </c>
      <c r="D648" s="27">
        <f>VLOOKUP($A$3&amp;$E$3&amp;VLOOKUP($B$5,$V$3:$W$6,2)&amp;$E$2&amp;$E$1,Тарифи!F:P,HLOOKUP($B$4,Тарифи!$H$4:$P$6,2,0),0)</f>
        <v>0.16750000000000001</v>
      </c>
      <c r="E648" s="28">
        <f t="shared" si="46"/>
        <v>0</v>
      </c>
    </row>
    <row r="649" spans="1:5" x14ac:dyDescent="0.4">
      <c r="A649" s="1">
        <f t="shared" si="44"/>
        <v>46210</v>
      </c>
      <c r="B649" s="28">
        <f t="shared" si="45"/>
        <v>0</v>
      </c>
      <c r="C649" s="28">
        <f t="shared" si="43"/>
        <v>365</v>
      </c>
      <c r="D649" s="27">
        <f>VLOOKUP($A$3&amp;$E$3&amp;VLOOKUP($B$5,$V$3:$W$6,2)&amp;$E$2&amp;$E$1,Тарифи!F:P,HLOOKUP($B$4,Тарифи!$H$4:$P$6,2,0),0)</f>
        <v>0.16750000000000001</v>
      </c>
      <c r="E649" s="28">
        <f t="shared" si="46"/>
        <v>0</v>
      </c>
    </row>
    <row r="650" spans="1:5" x14ac:dyDescent="0.4">
      <c r="A650" s="1">
        <f t="shared" si="44"/>
        <v>46211</v>
      </c>
      <c r="B650" s="28">
        <f t="shared" si="45"/>
        <v>0</v>
      </c>
      <c r="C650" s="28">
        <f t="shared" si="43"/>
        <v>365</v>
      </c>
      <c r="D650" s="27">
        <f>VLOOKUP($A$3&amp;$E$3&amp;VLOOKUP($B$5,$V$3:$W$6,2)&amp;$E$2&amp;$E$1,Тарифи!F:P,HLOOKUP($B$4,Тарифи!$H$4:$P$6,2,0),0)</f>
        <v>0.16750000000000001</v>
      </c>
      <c r="E650" s="28">
        <f t="shared" si="46"/>
        <v>0</v>
      </c>
    </row>
    <row r="651" spans="1:5" x14ac:dyDescent="0.4">
      <c r="A651" s="1">
        <f t="shared" si="44"/>
        <v>46212</v>
      </c>
      <c r="B651" s="28">
        <f t="shared" si="45"/>
        <v>0</v>
      </c>
      <c r="C651" s="28">
        <f t="shared" si="43"/>
        <v>365</v>
      </c>
      <c r="D651" s="27">
        <f>VLOOKUP($A$3&amp;$E$3&amp;VLOOKUP($B$5,$V$3:$W$6,2)&amp;$E$2&amp;$E$1,Тарифи!F:P,HLOOKUP($B$4,Тарифи!$H$4:$P$6,2,0),0)</f>
        <v>0.16750000000000001</v>
      </c>
      <c r="E651" s="28">
        <f t="shared" si="46"/>
        <v>0</v>
      </c>
    </row>
    <row r="652" spans="1:5" x14ac:dyDescent="0.4">
      <c r="A652" s="1">
        <f t="shared" si="44"/>
        <v>46213</v>
      </c>
      <c r="B652" s="28">
        <f t="shared" si="45"/>
        <v>0</v>
      </c>
      <c r="C652" s="28">
        <f t="shared" si="43"/>
        <v>365</v>
      </c>
      <c r="D652" s="27">
        <f>VLOOKUP($A$3&amp;$E$3&amp;VLOOKUP($B$5,$V$3:$W$6,2)&amp;$E$2&amp;$E$1,Тарифи!F:P,HLOOKUP($B$4,Тарифи!$H$4:$P$6,2,0),0)</f>
        <v>0.16750000000000001</v>
      </c>
      <c r="E652" s="28">
        <f t="shared" si="46"/>
        <v>0</v>
      </c>
    </row>
    <row r="653" spans="1:5" x14ac:dyDescent="0.4">
      <c r="A653" s="1">
        <f t="shared" si="44"/>
        <v>46214</v>
      </c>
      <c r="B653" s="28">
        <f t="shared" si="45"/>
        <v>0</v>
      </c>
      <c r="C653" s="28">
        <f t="shared" si="43"/>
        <v>365</v>
      </c>
      <c r="D653" s="27">
        <f>VLOOKUP($A$3&amp;$E$3&amp;VLOOKUP($B$5,$V$3:$W$6,2)&amp;$E$2&amp;$E$1,Тарифи!F:P,HLOOKUP($B$4,Тарифи!$H$4:$P$6,2,0),0)</f>
        <v>0.16750000000000001</v>
      </c>
      <c r="E653" s="28">
        <f t="shared" si="46"/>
        <v>0</v>
      </c>
    </row>
    <row r="654" spans="1:5" x14ac:dyDescent="0.4">
      <c r="A654" s="1">
        <f t="shared" si="44"/>
        <v>46215</v>
      </c>
      <c r="B654" s="28">
        <f t="shared" si="45"/>
        <v>0</v>
      </c>
      <c r="C654" s="28">
        <f t="shared" si="43"/>
        <v>365</v>
      </c>
      <c r="D654" s="27">
        <f>VLOOKUP($A$3&amp;$E$3&amp;VLOOKUP($B$5,$V$3:$W$6,2)&amp;$E$2&amp;$E$1,Тарифи!F:P,HLOOKUP($B$4,Тарифи!$H$4:$P$6,2,0),0)</f>
        <v>0.16750000000000001</v>
      </c>
      <c r="E654" s="28">
        <f t="shared" si="46"/>
        <v>0</v>
      </c>
    </row>
    <row r="655" spans="1:5" x14ac:dyDescent="0.4">
      <c r="A655" s="1">
        <f t="shared" si="44"/>
        <v>46216</v>
      </c>
      <c r="B655" s="28">
        <f t="shared" si="45"/>
        <v>0</v>
      </c>
      <c r="C655" s="28">
        <f t="shared" si="43"/>
        <v>365</v>
      </c>
      <c r="D655" s="27">
        <f>VLOOKUP($A$3&amp;$E$3&amp;VLOOKUP($B$5,$V$3:$W$6,2)&amp;$E$2&amp;$E$1,Тарифи!F:P,HLOOKUP($B$4,Тарифи!$H$4:$P$6,2,0),0)</f>
        <v>0.16750000000000001</v>
      </c>
      <c r="E655" s="28">
        <f t="shared" si="46"/>
        <v>0</v>
      </c>
    </row>
    <row r="656" spans="1:5" x14ac:dyDescent="0.4">
      <c r="A656" s="1">
        <f t="shared" si="44"/>
        <v>46217</v>
      </c>
      <c r="B656" s="28">
        <f t="shared" si="45"/>
        <v>0</v>
      </c>
      <c r="C656" s="28">
        <f t="shared" si="43"/>
        <v>365</v>
      </c>
      <c r="D656" s="27">
        <f>VLOOKUP($A$3&amp;$E$3&amp;VLOOKUP($B$5,$V$3:$W$6,2)&amp;$E$2&amp;$E$1,Тарифи!F:P,HLOOKUP($B$4,Тарифи!$H$4:$P$6,2,0),0)</f>
        <v>0.16750000000000001</v>
      </c>
      <c r="E656" s="28">
        <f t="shared" si="46"/>
        <v>0</v>
      </c>
    </row>
    <row r="657" spans="1:5" x14ac:dyDescent="0.4">
      <c r="A657" s="1">
        <f t="shared" si="44"/>
        <v>46218</v>
      </c>
      <c r="B657" s="28">
        <f t="shared" si="45"/>
        <v>0</v>
      </c>
      <c r="C657" s="28">
        <f t="shared" si="43"/>
        <v>365</v>
      </c>
      <c r="D657" s="27">
        <f>VLOOKUP($A$3&amp;$E$3&amp;VLOOKUP($B$5,$V$3:$W$6,2)&amp;$E$2&amp;$E$1,Тарифи!F:P,HLOOKUP($B$4,Тарифи!$H$4:$P$6,2,0),0)</f>
        <v>0.16750000000000001</v>
      </c>
      <c r="E657" s="28">
        <f t="shared" si="46"/>
        <v>0</v>
      </c>
    </row>
    <row r="658" spans="1:5" x14ac:dyDescent="0.4">
      <c r="A658" s="1">
        <f t="shared" si="44"/>
        <v>46219</v>
      </c>
      <c r="B658" s="28">
        <f t="shared" si="45"/>
        <v>0</v>
      </c>
      <c r="C658" s="28">
        <f t="shared" si="43"/>
        <v>365</v>
      </c>
      <c r="D658" s="27">
        <f>VLOOKUP($A$3&amp;$E$3&amp;VLOOKUP($B$5,$V$3:$W$6,2)&amp;$E$2&amp;$E$1,Тарифи!F:P,HLOOKUP($B$4,Тарифи!$H$4:$P$6,2,0),0)</f>
        <v>0.16750000000000001</v>
      </c>
      <c r="E658" s="28">
        <f t="shared" si="46"/>
        <v>0</v>
      </c>
    </row>
    <row r="659" spans="1:5" x14ac:dyDescent="0.4">
      <c r="A659" s="1">
        <f t="shared" si="44"/>
        <v>46220</v>
      </c>
      <c r="B659" s="28">
        <f t="shared" si="45"/>
        <v>0</v>
      </c>
      <c r="C659" s="28">
        <f t="shared" si="43"/>
        <v>365</v>
      </c>
      <c r="D659" s="27">
        <f>VLOOKUP($A$3&amp;$E$3&amp;VLOOKUP($B$5,$V$3:$W$6,2)&amp;$E$2&amp;$E$1,Тарифи!F:P,HLOOKUP($B$4,Тарифи!$H$4:$P$6,2,0),0)</f>
        <v>0.16750000000000001</v>
      </c>
      <c r="E659" s="28">
        <f t="shared" si="46"/>
        <v>0</v>
      </c>
    </row>
    <row r="660" spans="1:5" x14ac:dyDescent="0.4">
      <c r="A660" s="1">
        <f t="shared" si="44"/>
        <v>46221</v>
      </c>
      <c r="B660" s="28">
        <f t="shared" si="45"/>
        <v>0</v>
      </c>
      <c r="C660" s="28">
        <f t="shared" si="43"/>
        <v>365</v>
      </c>
      <c r="D660" s="27">
        <f>VLOOKUP($A$3&amp;$E$3&amp;VLOOKUP($B$5,$V$3:$W$6,2)&amp;$E$2&amp;$E$1,Тарифи!F:P,HLOOKUP($B$4,Тарифи!$H$4:$P$6,2,0),0)</f>
        <v>0.16750000000000001</v>
      </c>
      <c r="E660" s="28">
        <f t="shared" si="46"/>
        <v>0</v>
      </c>
    </row>
    <row r="661" spans="1:5" x14ac:dyDescent="0.4">
      <c r="A661" s="1">
        <f t="shared" si="44"/>
        <v>46222</v>
      </c>
      <c r="B661" s="28">
        <f t="shared" si="45"/>
        <v>0</v>
      </c>
      <c r="C661" s="28">
        <f t="shared" si="43"/>
        <v>365</v>
      </c>
      <c r="D661" s="27">
        <f>VLOOKUP($A$3&amp;$E$3&amp;VLOOKUP($B$5,$V$3:$W$6,2)&amp;$E$2&amp;$E$1,Тарифи!F:P,HLOOKUP($B$4,Тарифи!$H$4:$P$6,2,0),0)</f>
        <v>0.16750000000000001</v>
      </c>
      <c r="E661" s="28">
        <f t="shared" si="46"/>
        <v>0</v>
      </c>
    </row>
    <row r="662" spans="1:5" x14ac:dyDescent="0.4">
      <c r="A662" s="1">
        <f t="shared" si="44"/>
        <v>46223</v>
      </c>
      <c r="B662" s="28">
        <f t="shared" si="45"/>
        <v>0</v>
      </c>
      <c r="C662" s="28">
        <f t="shared" si="43"/>
        <v>365</v>
      </c>
      <c r="D662" s="27">
        <f>VLOOKUP($A$3&amp;$E$3&amp;VLOOKUP($B$5,$V$3:$W$6,2)&amp;$E$2&amp;$E$1,Тарифи!F:P,HLOOKUP($B$4,Тарифи!$H$4:$P$6,2,0),0)</f>
        <v>0.16750000000000001</v>
      </c>
      <c r="E662" s="28">
        <f t="shared" si="46"/>
        <v>0</v>
      </c>
    </row>
    <row r="663" spans="1:5" x14ac:dyDescent="0.4">
      <c r="A663" s="1">
        <f t="shared" si="44"/>
        <v>46224</v>
      </c>
      <c r="B663" s="28">
        <f t="shared" si="45"/>
        <v>0</v>
      </c>
      <c r="C663" s="28">
        <f t="shared" si="43"/>
        <v>365</v>
      </c>
      <c r="D663" s="27">
        <f>VLOOKUP($A$3&amp;$E$3&amp;VLOOKUP($B$5,$V$3:$W$6,2)&amp;$E$2&amp;$E$1,Тарифи!F:P,HLOOKUP($B$4,Тарифи!$H$4:$P$6,2,0),0)</f>
        <v>0.16750000000000001</v>
      </c>
      <c r="E663" s="28">
        <f t="shared" si="46"/>
        <v>0</v>
      </c>
    </row>
    <row r="664" spans="1:5" x14ac:dyDescent="0.4">
      <c r="A664" s="1">
        <f t="shared" si="44"/>
        <v>46225</v>
      </c>
      <c r="B664" s="28">
        <f t="shared" si="45"/>
        <v>0</v>
      </c>
      <c r="C664" s="28">
        <f t="shared" si="43"/>
        <v>365</v>
      </c>
      <c r="D664" s="27">
        <f>VLOOKUP($A$3&amp;$E$3&amp;VLOOKUP($B$5,$V$3:$W$6,2)&amp;$E$2&amp;$E$1,Тарифи!F:P,HLOOKUP($B$4,Тарифи!$H$4:$P$6,2,0),0)</f>
        <v>0.16750000000000001</v>
      </c>
      <c r="E664" s="28">
        <f t="shared" si="46"/>
        <v>0</v>
      </c>
    </row>
    <row r="665" spans="1:5" x14ac:dyDescent="0.4">
      <c r="A665" s="1">
        <f t="shared" si="44"/>
        <v>46226</v>
      </c>
      <c r="B665" s="28">
        <f t="shared" si="45"/>
        <v>0</v>
      </c>
      <c r="C665" s="28">
        <f t="shared" si="43"/>
        <v>365</v>
      </c>
      <c r="D665" s="27">
        <f>VLOOKUP($A$3&amp;$E$3&amp;VLOOKUP($B$5,$V$3:$W$6,2)&amp;$E$2&amp;$E$1,Тарифи!F:P,HLOOKUP($B$4,Тарифи!$H$4:$P$6,2,0),0)</f>
        <v>0.16750000000000001</v>
      </c>
      <c r="E665" s="28">
        <f t="shared" si="46"/>
        <v>0</v>
      </c>
    </row>
    <row r="666" spans="1:5" x14ac:dyDescent="0.4">
      <c r="A666" s="1">
        <f t="shared" si="44"/>
        <v>46227</v>
      </c>
      <c r="B666" s="28">
        <f t="shared" si="45"/>
        <v>0</v>
      </c>
      <c r="C666" s="28">
        <f t="shared" si="43"/>
        <v>365</v>
      </c>
      <c r="D666" s="27">
        <f>VLOOKUP($A$3&amp;$E$3&amp;VLOOKUP($B$5,$V$3:$W$6,2)&amp;$E$2&amp;$E$1,Тарифи!F:P,HLOOKUP($B$4,Тарифи!$H$4:$P$6,2,0),0)</f>
        <v>0.16750000000000001</v>
      </c>
      <c r="E666" s="28">
        <f t="shared" si="46"/>
        <v>0</v>
      </c>
    </row>
    <row r="667" spans="1:5" x14ac:dyDescent="0.4">
      <c r="A667" s="1">
        <f t="shared" si="44"/>
        <v>46228</v>
      </c>
      <c r="B667" s="28">
        <f t="shared" si="45"/>
        <v>0</v>
      </c>
      <c r="C667" s="28">
        <f t="shared" si="43"/>
        <v>365</v>
      </c>
      <c r="D667" s="27">
        <f>VLOOKUP($A$3&amp;$E$3&amp;VLOOKUP($B$5,$V$3:$W$6,2)&amp;$E$2&amp;$E$1,Тарифи!F:P,HLOOKUP($B$4,Тарифи!$H$4:$P$6,2,0),0)</f>
        <v>0.16750000000000001</v>
      </c>
      <c r="E667" s="28">
        <f t="shared" si="46"/>
        <v>0</v>
      </c>
    </row>
    <row r="668" spans="1:5" x14ac:dyDescent="0.4">
      <c r="A668" s="1">
        <f t="shared" si="44"/>
        <v>46229</v>
      </c>
      <c r="B668" s="28">
        <f t="shared" si="45"/>
        <v>0</v>
      </c>
      <c r="C668" s="28">
        <f t="shared" si="43"/>
        <v>365</v>
      </c>
      <c r="D668" s="27">
        <f>VLOOKUP($A$3&amp;$E$3&amp;VLOOKUP($B$5,$V$3:$W$6,2)&amp;$E$2&amp;$E$1,Тарифи!F:P,HLOOKUP($B$4,Тарифи!$H$4:$P$6,2,0),0)</f>
        <v>0.16750000000000001</v>
      </c>
      <c r="E668" s="28">
        <f t="shared" si="46"/>
        <v>0</v>
      </c>
    </row>
    <row r="669" spans="1:5" x14ac:dyDescent="0.4">
      <c r="A669" s="1">
        <f t="shared" si="44"/>
        <v>46230</v>
      </c>
      <c r="B669" s="28">
        <f t="shared" si="45"/>
        <v>0</v>
      </c>
      <c r="C669" s="28">
        <f t="shared" si="43"/>
        <v>365</v>
      </c>
      <c r="D669" s="27">
        <f>VLOOKUP($A$3&amp;$E$3&amp;VLOOKUP($B$5,$V$3:$W$6,2)&amp;$E$2&amp;$E$1,Тарифи!F:P,HLOOKUP($B$4,Тарифи!$H$4:$P$6,2,0),0)</f>
        <v>0.16750000000000001</v>
      </c>
      <c r="E669" s="28">
        <f t="shared" si="46"/>
        <v>0</v>
      </c>
    </row>
    <row r="670" spans="1:5" x14ac:dyDescent="0.4">
      <c r="A670" s="1">
        <f t="shared" si="44"/>
        <v>46231</v>
      </c>
      <c r="B670" s="28">
        <f t="shared" si="45"/>
        <v>0</v>
      </c>
      <c r="C670" s="28">
        <f t="shared" si="43"/>
        <v>365</v>
      </c>
      <c r="D670" s="27">
        <f>VLOOKUP($A$3&amp;$E$3&amp;VLOOKUP($B$5,$V$3:$W$6,2)&amp;$E$2&amp;$E$1,Тарифи!F:P,HLOOKUP($B$4,Тарифи!$H$4:$P$6,2,0),0)</f>
        <v>0.16750000000000001</v>
      </c>
      <c r="E670" s="28">
        <f t="shared" si="46"/>
        <v>0</v>
      </c>
    </row>
    <row r="671" spans="1:5" x14ac:dyDescent="0.4">
      <c r="A671" s="1">
        <f t="shared" si="44"/>
        <v>46232</v>
      </c>
      <c r="B671" s="28">
        <f t="shared" si="45"/>
        <v>0</v>
      </c>
      <c r="C671" s="28">
        <f t="shared" si="43"/>
        <v>365</v>
      </c>
      <c r="D671" s="27">
        <f>VLOOKUP($A$3&amp;$E$3&amp;VLOOKUP($B$5,$V$3:$W$6,2)&amp;$E$2&amp;$E$1,Тарифи!F:P,HLOOKUP($B$4,Тарифи!$H$4:$P$6,2,0),0)</f>
        <v>0.16750000000000001</v>
      </c>
      <c r="E671" s="28">
        <f t="shared" si="46"/>
        <v>0</v>
      </c>
    </row>
    <row r="672" spans="1:5" x14ac:dyDescent="0.4">
      <c r="A672" s="1">
        <f t="shared" si="44"/>
        <v>46233</v>
      </c>
      <c r="B672" s="28">
        <f t="shared" si="45"/>
        <v>0</v>
      </c>
      <c r="C672" s="28">
        <f t="shared" si="43"/>
        <v>365</v>
      </c>
      <c r="D672" s="27">
        <f>VLOOKUP($A$3&amp;$E$3&amp;VLOOKUP($B$5,$V$3:$W$6,2)&amp;$E$2&amp;$E$1,Тарифи!F:P,HLOOKUP($B$4,Тарифи!$H$4:$P$6,2,0),0)</f>
        <v>0.16750000000000001</v>
      </c>
      <c r="E672" s="28">
        <f t="shared" si="46"/>
        <v>0</v>
      </c>
    </row>
    <row r="673" spans="1:5" x14ac:dyDescent="0.4">
      <c r="A673" s="1">
        <f t="shared" si="44"/>
        <v>46234</v>
      </c>
      <c r="B673" s="28">
        <f t="shared" si="45"/>
        <v>0</v>
      </c>
      <c r="C673" s="28">
        <f t="shared" si="43"/>
        <v>365</v>
      </c>
      <c r="D673" s="27">
        <f>VLOOKUP($A$3&amp;$E$3&amp;VLOOKUP($B$5,$V$3:$W$6,2)&amp;$E$2&amp;$E$1,Тарифи!F:P,HLOOKUP($B$4,Тарифи!$H$4:$P$6,2,0),0)</f>
        <v>0.16750000000000001</v>
      </c>
      <c r="E673" s="28">
        <f t="shared" si="46"/>
        <v>0</v>
      </c>
    </row>
    <row r="674" spans="1:5" x14ac:dyDescent="0.4">
      <c r="A674" s="1">
        <f t="shared" si="44"/>
        <v>46235</v>
      </c>
      <c r="B674" s="28">
        <f t="shared" si="45"/>
        <v>0</v>
      </c>
      <c r="C674" s="28">
        <f t="shared" si="43"/>
        <v>365</v>
      </c>
      <c r="D674" s="27">
        <f>VLOOKUP($A$3&amp;$E$3&amp;VLOOKUP($B$5,$V$3:$W$6,2)&amp;$E$2&amp;$E$1,Тарифи!F:P,HLOOKUP($B$4,Тарифи!$H$4:$P$6,2,0),0)</f>
        <v>0.16750000000000001</v>
      </c>
      <c r="E674" s="28">
        <f t="shared" si="46"/>
        <v>0</v>
      </c>
    </row>
    <row r="675" spans="1:5" x14ac:dyDescent="0.4">
      <c r="A675" s="1">
        <f t="shared" si="44"/>
        <v>46236</v>
      </c>
      <c r="B675" s="28">
        <f t="shared" si="45"/>
        <v>0</v>
      </c>
      <c r="C675" s="28">
        <f t="shared" si="43"/>
        <v>365</v>
      </c>
      <c r="D675" s="27">
        <f>VLOOKUP($A$3&amp;$E$3&amp;VLOOKUP($B$5,$V$3:$W$6,2)&amp;$E$2&amp;$E$1,Тарифи!F:P,HLOOKUP($B$4,Тарифи!$H$4:$P$6,2,0),0)</f>
        <v>0.16750000000000001</v>
      </c>
      <c r="E675" s="28">
        <f t="shared" si="46"/>
        <v>0</v>
      </c>
    </row>
    <row r="676" spans="1:5" x14ac:dyDescent="0.4">
      <c r="A676" s="1">
        <f t="shared" si="44"/>
        <v>46237</v>
      </c>
      <c r="B676" s="28">
        <f t="shared" si="45"/>
        <v>0</v>
      </c>
      <c r="C676" s="28">
        <f t="shared" si="43"/>
        <v>365</v>
      </c>
      <c r="D676" s="27">
        <f>VLOOKUP($A$3&amp;$E$3&amp;VLOOKUP($B$5,$V$3:$W$6,2)&amp;$E$2&amp;$E$1,Тарифи!F:P,HLOOKUP($B$4,Тарифи!$H$4:$P$6,2,0),0)</f>
        <v>0.16750000000000001</v>
      </c>
      <c r="E676" s="28">
        <f t="shared" si="46"/>
        <v>0</v>
      </c>
    </row>
    <row r="677" spans="1:5" x14ac:dyDescent="0.4">
      <c r="A677" s="1">
        <f t="shared" si="44"/>
        <v>46238</v>
      </c>
      <c r="B677" s="28">
        <f t="shared" si="45"/>
        <v>0</v>
      </c>
      <c r="C677" s="28">
        <f t="shared" si="43"/>
        <v>365</v>
      </c>
      <c r="D677" s="27">
        <f>VLOOKUP($A$3&amp;$E$3&amp;VLOOKUP($B$5,$V$3:$W$6,2)&amp;$E$2&amp;$E$1,Тарифи!F:P,HLOOKUP($B$4,Тарифи!$H$4:$P$6,2,0),0)</f>
        <v>0.16750000000000001</v>
      </c>
      <c r="E677" s="28">
        <f t="shared" si="46"/>
        <v>0</v>
      </c>
    </row>
    <row r="678" spans="1:5" x14ac:dyDescent="0.4">
      <c r="A678" s="1">
        <f t="shared" si="44"/>
        <v>46239</v>
      </c>
      <c r="B678" s="28">
        <f t="shared" si="45"/>
        <v>0</v>
      </c>
      <c r="C678" s="28">
        <f t="shared" si="43"/>
        <v>365</v>
      </c>
      <c r="D678" s="27">
        <f>VLOOKUP($A$3&amp;$E$3&amp;VLOOKUP($B$5,$V$3:$W$6,2)&amp;$E$2&amp;$E$1,Тарифи!F:P,HLOOKUP($B$4,Тарифи!$H$4:$P$6,2,0),0)</f>
        <v>0.16750000000000001</v>
      </c>
      <c r="E678" s="28">
        <f t="shared" si="46"/>
        <v>0</v>
      </c>
    </row>
    <row r="679" spans="1:5" x14ac:dyDescent="0.4">
      <c r="A679" s="1">
        <f t="shared" si="44"/>
        <v>46240</v>
      </c>
      <c r="B679" s="28">
        <f t="shared" si="45"/>
        <v>0</v>
      </c>
      <c r="C679" s="28">
        <f t="shared" si="43"/>
        <v>365</v>
      </c>
      <c r="D679" s="27">
        <f>VLOOKUP($A$3&amp;$E$3&amp;VLOOKUP($B$5,$V$3:$W$6,2)&amp;$E$2&amp;$E$1,Тарифи!F:P,HLOOKUP($B$4,Тарифи!$H$4:$P$6,2,0),0)</f>
        <v>0.16750000000000001</v>
      </c>
      <c r="E679" s="28">
        <f t="shared" si="46"/>
        <v>0</v>
      </c>
    </row>
    <row r="680" spans="1:5" x14ac:dyDescent="0.4">
      <c r="A680" s="1">
        <f t="shared" si="44"/>
        <v>46241</v>
      </c>
      <c r="B680" s="28">
        <f t="shared" si="45"/>
        <v>0</v>
      </c>
      <c r="C680" s="28">
        <f t="shared" si="43"/>
        <v>365</v>
      </c>
      <c r="D680" s="27">
        <f>VLOOKUP($A$3&amp;$E$3&amp;VLOOKUP($B$5,$V$3:$W$6,2)&amp;$E$2&amp;$E$1,Тарифи!F:P,HLOOKUP($B$4,Тарифи!$H$4:$P$6,2,0),0)</f>
        <v>0.16750000000000001</v>
      </c>
      <c r="E680" s="28">
        <f t="shared" si="46"/>
        <v>0</v>
      </c>
    </row>
    <row r="681" spans="1:5" x14ac:dyDescent="0.4">
      <c r="A681" s="1">
        <f t="shared" si="44"/>
        <v>46242</v>
      </c>
      <c r="B681" s="28">
        <f t="shared" si="45"/>
        <v>0</v>
      </c>
      <c r="C681" s="28">
        <f t="shared" si="43"/>
        <v>365</v>
      </c>
      <c r="D681" s="27">
        <f>VLOOKUP($A$3&amp;$E$3&amp;VLOOKUP($B$5,$V$3:$W$6,2)&amp;$E$2&amp;$E$1,Тарифи!F:P,HLOOKUP($B$4,Тарифи!$H$4:$P$6,2,0),0)</f>
        <v>0.16750000000000001</v>
      </c>
      <c r="E681" s="28">
        <f t="shared" si="46"/>
        <v>0</v>
      </c>
    </row>
    <row r="682" spans="1:5" x14ac:dyDescent="0.4">
      <c r="A682" s="1">
        <f t="shared" si="44"/>
        <v>46243</v>
      </c>
      <c r="B682" s="28">
        <f t="shared" si="45"/>
        <v>0</v>
      </c>
      <c r="C682" s="28">
        <f t="shared" si="43"/>
        <v>365</v>
      </c>
      <c r="D682" s="27">
        <f>VLOOKUP($A$3&amp;$E$3&amp;VLOOKUP($B$5,$V$3:$W$6,2)&amp;$E$2&amp;$E$1,Тарифи!F:P,HLOOKUP($B$4,Тарифи!$H$4:$P$6,2,0),0)</f>
        <v>0.16750000000000001</v>
      </c>
      <c r="E682" s="28">
        <f t="shared" si="46"/>
        <v>0</v>
      </c>
    </row>
    <row r="683" spans="1:5" x14ac:dyDescent="0.4">
      <c r="A683" s="1">
        <f t="shared" si="44"/>
        <v>46244</v>
      </c>
      <c r="B683" s="28">
        <f t="shared" si="45"/>
        <v>0</v>
      </c>
      <c r="C683" s="28">
        <f t="shared" si="43"/>
        <v>365</v>
      </c>
      <c r="D683" s="27">
        <f>VLOOKUP($A$3&amp;$E$3&amp;VLOOKUP($B$5,$V$3:$W$6,2)&amp;$E$2&amp;$E$1,Тарифи!F:P,HLOOKUP($B$4,Тарифи!$H$4:$P$6,2,0),0)</f>
        <v>0.16750000000000001</v>
      </c>
      <c r="E683" s="28">
        <f t="shared" si="46"/>
        <v>0</v>
      </c>
    </row>
    <row r="684" spans="1:5" x14ac:dyDescent="0.4">
      <c r="A684" s="1">
        <f t="shared" si="44"/>
        <v>46245</v>
      </c>
      <c r="B684" s="28">
        <f t="shared" si="45"/>
        <v>0</v>
      </c>
      <c r="C684" s="28">
        <f t="shared" si="43"/>
        <v>365</v>
      </c>
      <c r="D684" s="27">
        <f>VLOOKUP($A$3&amp;$E$3&amp;VLOOKUP($B$5,$V$3:$W$6,2)&amp;$E$2&amp;$E$1,Тарифи!F:P,HLOOKUP($B$4,Тарифи!$H$4:$P$6,2,0),0)</f>
        <v>0.16750000000000001</v>
      </c>
      <c r="E684" s="28">
        <f t="shared" si="46"/>
        <v>0</v>
      </c>
    </row>
    <row r="685" spans="1:5" x14ac:dyDescent="0.4">
      <c r="A685" s="1">
        <f t="shared" si="44"/>
        <v>46246</v>
      </c>
      <c r="B685" s="28">
        <f t="shared" si="45"/>
        <v>0</v>
      </c>
      <c r="C685" s="28">
        <f t="shared" si="43"/>
        <v>365</v>
      </c>
      <c r="D685" s="27">
        <f>VLOOKUP($A$3&amp;$E$3&amp;VLOOKUP($B$5,$V$3:$W$6,2)&amp;$E$2&amp;$E$1,Тарифи!F:P,HLOOKUP($B$4,Тарифи!$H$4:$P$6,2,0),0)</f>
        <v>0.16750000000000001</v>
      </c>
      <c r="E685" s="28">
        <f t="shared" si="46"/>
        <v>0</v>
      </c>
    </row>
    <row r="686" spans="1:5" x14ac:dyDescent="0.4">
      <c r="A686" s="1">
        <f t="shared" si="44"/>
        <v>46247</v>
      </c>
      <c r="B686" s="28">
        <f t="shared" si="45"/>
        <v>0</v>
      </c>
      <c r="C686" s="28">
        <f t="shared" si="43"/>
        <v>365</v>
      </c>
      <c r="D686" s="27">
        <f>VLOOKUP($A$3&amp;$E$3&amp;VLOOKUP($B$5,$V$3:$W$6,2)&amp;$E$2&amp;$E$1,Тарифи!F:P,HLOOKUP($B$4,Тарифи!$H$4:$P$6,2,0),0)</f>
        <v>0.16750000000000001</v>
      </c>
      <c r="E686" s="28">
        <f t="shared" si="46"/>
        <v>0</v>
      </c>
    </row>
    <row r="687" spans="1:5" x14ac:dyDescent="0.4">
      <c r="A687" s="1">
        <f t="shared" si="44"/>
        <v>46248</v>
      </c>
      <c r="B687" s="28">
        <f t="shared" si="45"/>
        <v>0</v>
      </c>
      <c r="C687" s="28">
        <f t="shared" si="43"/>
        <v>365</v>
      </c>
      <c r="D687" s="27">
        <f>VLOOKUP($A$3&amp;$E$3&amp;VLOOKUP($B$5,$V$3:$W$6,2)&amp;$E$2&amp;$E$1,Тарифи!F:P,HLOOKUP($B$4,Тарифи!$H$4:$P$6,2,0),0)</f>
        <v>0.16750000000000001</v>
      </c>
      <c r="E687" s="28">
        <f t="shared" si="46"/>
        <v>0</v>
      </c>
    </row>
    <row r="688" spans="1:5" x14ac:dyDescent="0.4">
      <c r="A688" s="1">
        <f t="shared" si="44"/>
        <v>46249</v>
      </c>
      <c r="B688" s="28">
        <f t="shared" si="45"/>
        <v>0</v>
      </c>
      <c r="C688" s="28">
        <f t="shared" si="43"/>
        <v>365</v>
      </c>
      <c r="D688" s="27">
        <f>VLOOKUP($A$3&amp;$E$3&amp;VLOOKUP($B$5,$V$3:$W$6,2)&amp;$E$2&amp;$E$1,Тарифи!F:P,HLOOKUP($B$4,Тарифи!$H$4:$P$6,2,0),0)</f>
        <v>0.16750000000000001</v>
      </c>
      <c r="E688" s="28">
        <f t="shared" si="46"/>
        <v>0</v>
      </c>
    </row>
    <row r="689" spans="1:5" x14ac:dyDescent="0.4">
      <c r="A689" s="1">
        <f t="shared" si="44"/>
        <v>46250</v>
      </c>
      <c r="B689" s="28">
        <f t="shared" si="45"/>
        <v>0</v>
      </c>
      <c r="C689" s="28">
        <f t="shared" si="43"/>
        <v>365</v>
      </c>
      <c r="D689" s="27">
        <f>VLOOKUP($A$3&amp;$E$3&amp;VLOOKUP($B$5,$V$3:$W$6,2)&amp;$E$2&amp;$E$1,Тарифи!F:P,HLOOKUP($B$4,Тарифи!$H$4:$P$6,2,0),0)</f>
        <v>0.16750000000000001</v>
      </c>
      <c r="E689" s="28">
        <f t="shared" si="46"/>
        <v>0</v>
      </c>
    </row>
    <row r="690" spans="1:5" x14ac:dyDescent="0.4">
      <c r="A690" s="1">
        <f t="shared" si="44"/>
        <v>46251</v>
      </c>
      <c r="B690" s="28">
        <f t="shared" si="45"/>
        <v>0</v>
      </c>
      <c r="C690" s="28">
        <f t="shared" si="43"/>
        <v>365</v>
      </c>
      <c r="D690" s="27">
        <f>VLOOKUP($A$3&amp;$E$3&amp;VLOOKUP($B$5,$V$3:$W$6,2)&amp;$E$2&amp;$E$1,Тарифи!F:P,HLOOKUP($B$4,Тарифи!$H$4:$P$6,2,0),0)</f>
        <v>0.16750000000000001</v>
      </c>
      <c r="E690" s="28">
        <f t="shared" si="46"/>
        <v>0</v>
      </c>
    </row>
    <row r="691" spans="1:5" x14ac:dyDescent="0.4">
      <c r="A691" s="1">
        <f t="shared" si="44"/>
        <v>46252</v>
      </c>
      <c r="B691" s="28">
        <f t="shared" si="45"/>
        <v>0</v>
      </c>
      <c r="C691" s="28">
        <f t="shared" si="43"/>
        <v>365</v>
      </c>
      <c r="D691" s="27">
        <f>VLOOKUP($A$3&amp;$E$3&amp;VLOOKUP($B$5,$V$3:$W$6,2)&amp;$E$2&amp;$E$1,Тарифи!F:P,HLOOKUP($B$4,Тарифи!$H$4:$P$6,2,0),0)</f>
        <v>0.16750000000000001</v>
      </c>
      <c r="E691" s="28">
        <f t="shared" si="46"/>
        <v>0</v>
      </c>
    </row>
    <row r="692" spans="1:5" x14ac:dyDescent="0.4">
      <c r="A692" s="1">
        <f t="shared" si="44"/>
        <v>46253</v>
      </c>
      <c r="B692" s="28">
        <f t="shared" si="45"/>
        <v>0</v>
      </c>
      <c r="C692" s="28">
        <f t="shared" si="43"/>
        <v>365</v>
      </c>
      <c r="D692" s="27">
        <f>VLOOKUP($A$3&amp;$E$3&amp;VLOOKUP($B$5,$V$3:$W$6,2)&amp;$E$2&amp;$E$1,Тарифи!F:P,HLOOKUP($B$4,Тарифи!$H$4:$P$6,2,0),0)</f>
        <v>0.16750000000000001</v>
      </c>
      <c r="E692" s="28">
        <f t="shared" si="46"/>
        <v>0</v>
      </c>
    </row>
    <row r="693" spans="1:5" x14ac:dyDescent="0.4">
      <c r="A693" s="1">
        <f t="shared" si="44"/>
        <v>46254</v>
      </c>
      <c r="B693" s="28">
        <f t="shared" si="45"/>
        <v>0</v>
      </c>
      <c r="C693" s="28">
        <f t="shared" si="43"/>
        <v>365</v>
      </c>
      <c r="D693" s="27">
        <f>VLOOKUP($A$3&amp;$E$3&amp;VLOOKUP($B$5,$V$3:$W$6,2)&amp;$E$2&amp;$E$1,Тарифи!F:P,HLOOKUP($B$4,Тарифи!$H$4:$P$6,2,0),0)</f>
        <v>0.16750000000000001</v>
      </c>
      <c r="E693" s="28">
        <f t="shared" si="46"/>
        <v>0</v>
      </c>
    </row>
    <row r="694" spans="1:5" x14ac:dyDescent="0.4">
      <c r="A694" s="1">
        <f t="shared" si="44"/>
        <v>46255</v>
      </c>
      <c r="B694" s="28">
        <f t="shared" si="45"/>
        <v>0</v>
      </c>
      <c r="C694" s="28">
        <f t="shared" si="43"/>
        <v>365</v>
      </c>
      <c r="D694" s="27">
        <f>VLOOKUP($A$3&amp;$E$3&amp;VLOOKUP($B$5,$V$3:$W$6,2)&amp;$E$2&amp;$E$1,Тарифи!F:P,HLOOKUP($B$4,Тарифи!$H$4:$P$6,2,0),0)</f>
        <v>0.16750000000000001</v>
      </c>
      <c r="E694" s="28">
        <f t="shared" si="46"/>
        <v>0</v>
      </c>
    </row>
    <row r="695" spans="1:5" x14ac:dyDescent="0.4">
      <c r="A695" s="1">
        <f t="shared" si="44"/>
        <v>46256</v>
      </c>
      <c r="B695" s="28">
        <f t="shared" si="45"/>
        <v>0</v>
      </c>
      <c r="C695" s="28">
        <f t="shared" si="43"/>
        <v>365</v>
      </c>
      <c r="D695" s="27">
        <f>VLOOKUP($A$3&amp;$E$3&amp;VLOOKUP($B$5,$V$3:$W$6,2)&amp;$E$2&amp;$E$1,Тарифи!F:P,HLOOKUP($B$4,Тарифи!$H$4:$P$6,2,0),0)</f>
        <v>0.16750000000000001</v>
      </c>
      <c r="E695" s="28">
        <f t="shared" si="46"/>
        <v>0</v>
      </c>
    </row>
    <row r="696" spans="1:5" x14ac:dyDescent="0.4">
      <c r="A696" s="1">
        <f t="shared" si="44"/>
        <v>46257</v>
      </c>
      <c r="B696" s="28">
        <f t="shared" si="45"/>
        <v>0</v>
      </c>
      <c r="C696" s="28">
        <f t="shared" si="43"/>
        <v>365</v>
      </c>
      <c r="D696" s="27">
        <f>VLOOKUP($A$3&amp;$E$3&amp;VLOOKUP($B$5,$V$3:$W$6,2)&amp;$E$2&amp;$E$1,Тарифи!F:P,HLOOKUP($B$4,Тарифи!$H$4:$P$6,2,0),0)</f>
        <v>0.16750000000000001</v>
      </c>
      <c r="E696" s="28">
        <f t="shared" si="46"/>
        <v>0</v>
      </c>
    </row>
    <row r="697" spans="1:5" x14ac:dyDescent="0.4">
      <c r="A697" s="1">
        <f t="shared" si="44"/>
        <v>46258</v>
      </c>
      <c r="B697" s="28">
        <f t="shared" si="45"/>
        <v>0</v>
      </c>
      <c r="C697" s="28">
        <f t="shared" si="43"/>
        <v>365</v>
      </c>
      <c r="D697" s="27">
        <f>VLOOKUP($A$3&amp;$E$3&amp;VLOOKUP($B$5,$V$3:$W$6,2)&amp;$E$2&amp;$E$1,Тарифи!F:P,HLOOKUP($B$4,Тарифи!$H$4:$P$6,2,0),0)</f>
        <v>0.16750000000000001</v>
      </c>
      <c r="E697" s="28">
        <f t="shared" si="46"/>
        <v>0</v>
      </c>
    </row>
    <row r="698" spans="1:5" x14ac:dyDescent="0.4">
      <c r="A698" s="1">
        <f t="shared" si="44"/>
        <v>46259</v>
      </c>
      <c r="B698" s="28">
        <f t="shared" si="45"/>
        <v>0</v>
      </c>
      <c r="C698" s="28">
        <f t="shared" si="43"/>
        <v>365</v>
      </c>
      <c r="D698" s="27">
        <f>VLOOKUP($A$3&amp;$E$3&amp;VLOOKUP($B$5,$V$3:$W$6,2)&amp;$E$2&amp;$E$1,Тарифи!F:P,HLOOKUP($B$4,Тарифи!$H$4:$P$6,2,0),0)</f>
        <v>0.16750000000000001</v>
      </c>
      <c r="E698" s="28">
        <f t="shared" si="46"/>
        <v>0</v>
      </c>
    </row>
    <row r="699" spans="1:5" x14ac:dyDescent="0.4">
      <c r="A699" s="1">
        <f t="shared" si="44"/>
        <v>46260</v>
      </c>
      <c r="B699" s="28">
        <f t="shared" si="45"/>
        <v>0</v>
      </c>
      <c r="C699" s="28">
        <f t="shared" si="43"/>
        <v>365</v>
      </c>
      <c r="D699" s="27">
        <f>VLOOKUP($A$3&amp;$E$3&amp;VLOOKUP($B$5,$V$3:$W$6,2)&amp;$E$2&amp;$E$1,Тарифи!F:P,HLOOKUP($B$4,Тарифи!$H$4:$P$6,2,0),0)</f>
        <v>0.16750000000000001</v>
      </c>
      <c r="E699" s="28">
        <f t="shared" si="46"/>
        <v>0</v>
      </c>
    </row>
    <row r="700" spans="1:5" x14ac:dyDescent="0.4">
      <c r="A700" s="1">
        <f t="shared" si="44"/>
        <v>46261</v>
      </c>
      <c r="B700" s="28">
        <f t="shared" si="45"/>
        <v>0</v>
      </c>
      <c r="C700" s="28">
        <f t="shared" si="43"/>
        <v>365</v>
      </c>
      <c r="D700" s="27">
        <f>VLOOKUP($A$3&amp;$E$3&amp;VLOOKUP($B$5,$V$3:$W$6,2)&amp;$E$2&amp;$E$1,Тарифи!F:P,HLOOKUP($B$4,Тарифи!$H$4:$P$6,2,0),0)</f>
        <v>0.16750000000000001</v>
      </c>
      <c r="E700" s="28">
        <f t="shared" si="46"/>
        <v>0</v>
      </c>
    </row>
    <row r="701" spans="1:5" x14ac:dyDescent="0.4">
      <c r="A701" s="1">
        <f t="shared" si="44"/>
        <v>46262</v>
      </c>
      <c r="B701" s="28">
        <f t="shared" si="45"/>
        <v>0</v>
      </c>
      <c r="C701" s="28">
        <f t="shared" si="43"/>
        <v>365</v>
      </c>
      <c r="D701" s="27">
        <f>VLOOKUP($A$3&amp;$E$3&amp;VLOOKUP($B$5,$V$3:$W$6,2)&amp;$E$2&amp;$E$1,Тарифи!F:P,HLOOKUP($B$4,Тарифи!$H$4:$P$6,2,0),0)</f>
        <v>0.16750000000000001</v>
      </c>
      <c r="E701" s="28">
        <f t="shared" si="46"/>
        <v>0</v>
      </c>
    </row>
    <row r="702" spans="1:5" x14ac:dyDescent="0.4">
      <c r="A702" s="1">
        <f t="shared" si="44"/>
        <v>46263</v>
      </c>
      <c r="B702" s="28">
        <f t="shared" si="45"/>
        <v>0</v>
      </c>
      <c r="C702" s="28">
        <f t="shared" si="43"/>
        <v>365</v>
      </c>
      <c r="D702" s="27">
        <f>VLOOKUP($A$3&amp;$E$3&amp;VLOOKUP($B$5,$V$3:$W$6,2)&amp;$E$2&amp;$E$1,Тарифи!F:P,HLOOKUP($B$4,Тарифи!$H$4:$P$6,2,0),0)</f>
        <v>0.16750000000000001</v>
      </c>
      <c r="E702" s="28">
        <f t="shared" si="46"/>
        <v>0</v>
      </c>
    </row>
    <row r="703" spans="1:5" x14ac:dyDescent="0.4">
      <c r="A703" s="1">
        <f t="shared" si="44"/>
        <v>46264</v>
      </c>
      <c r="B703" s="28">
        <f t="shared" si="45"/>
        <v>0</v>
      </c>
      <c r="C703" s="28">
        <f t="shared" si="43"/>
        <v>365</v>
      </c>
      <c r="D703" s="27">
        <f>VLOOKUP($A$3&amp;$E$3&amp;VLOOKUP($B$5,$V$3:$W$6,2)&amp;$E$2&amp;$E$1,Тарифи!F:P,HLOOKUP($B$4,Тарифи!$H$4:$P$6,2,0),0)</f>
        <v>0.16750000000000001</v>
      </c>
      <c r="E703" s="28">
        <f t="shared" si="46"/>
        <v>0</v>
      </c>
    </row>
    <row r="704" spans="1:5" x14ac:dyDescent="0.4">
      <c r="A704" s="1">
        <f t="shared" si="44"/>
        <v>46265</v>
      </c>
      <c r="B704" s="28">
        <f t="shared" si="45"/>
        <v>0</v>
      </c>
      <c r="C704" s="28">
        <f t="shared" si="43"/>
        <v>365</v>
      </c>
      <c r="D704" s="27">
        <f>VLOOKUP($A$3&amp;$E$3&amp;VLOOKUP($B$5,$V$3:$W$6,2)&amp;$E$2&amp;$E$1,Тарифи!F:P,HLOOKUP($B$4,Тарифи!$H$4:$P$6,2,0),0)</f>
        <v>0.16750000000000001</v>
      </c>
      <c r="E704" s="28">
        <f t="shared" si="46"/>
        <v>0</v>
      </c>
    </row>
    <row r="705" spans="1:5" x14ac:dyDescent="0.4">
      <c r="A705" s="1">
        <f t="shared" si="44"/>
        <v>46266</v>
      </c>
      <c r="B705" s="28">
        <f t="shared" si="45"/>
        <v>0</v>
      </c>
      <c r="C705" s="28">
        <f t="shared" si="43"/>
        <v>365</v>
      </c>
      <c r="D705" s="27">
        <f>VLOOKUP($A$3&amp;$E$3&amp;VLOOKUP($B$5,$V$3:$W$6,2)&amp;$E$2&amp;$E$1,Тарифи!F:P,HLOOKUP($B$4,Тарифи!$H$4:$P$6,2,0),0)</f>
        <v>0.16750000000000001</v>
      </c>
      <c r="E705" s="28">
        <f t="shared" si="46"/>
        <v>0</v>
      </c>
    </row>
    <row r="706" spans="1:5" x14ac:dyDescent="0.4">
      <c r="A706" s="1">
        <f t="shared" si="44"/>
        <v>46267</v>
      </c>
      <c r="B706" s="28">
        <f t="shared" si="45"/>
        <v>0</v>
      </c>
      <c r="C706" s="28">
        <f t="shared" si="43"/>
        <v>365</v>
      </c>
      <c r="D706" s="27">
        <f>VLOOKUP($A$3&amp;$E$3&amp;VLOOKUP($B$5,$V$3:$W$6,2)&amp;$E$2&amp;$E$1,Тарифи!F:P,HLOOKUP($B$4,Тарифи!$H$4:$P$6,2,0),0)</f>
        <v>0.16750000000000001</v>
      </c>
      <c r="E706" s="28">
        <f t="shared" si="46"/>
        <v>0</v>
      </c>
    </row>
    <row r="707" spans="1:5" x14ac:dyDescent="0.4">
      <c r="A707" s="1">
        <f t="shared" si="44"/>
        <v>46268</v>
      </c>
      <c r="B707" s="28">
        <f t="shared" si="45"/>
        <v>0</v>
      </c>
      <c r="C707" s="28">
        <f t="shared" si="43"/>
        <v>365</v>
      </c>
      <c r="D707" s="27">
        <f>VLOOKUP($A$3&amp;$E$3&amp;VLOOKUP($B$5,$V$3:$W$6,2)&amp;$E$2&amp;$E$1,Тарифи!F:P,HLOOKUP($B$4,Тарифи!$H$4:$P$6,2,0),0)</f>
        <v>0.16750000000000001</v>
      </c>
      <c r="E707" s="28">
        <f t="shared" si="46"/>
        <v>0</v>
      </c>
    </row>
    <row r="708" spans="1:5" x14ac:dyDescent="0.4">
      <c r="A708" s="1">
        <f t="shared" si="44"/>
        <v>46269</v>
      </c>
      <c r="B708" s="28">
        <f t="shared" si="45"/>
        <v>0</v>
      </c>
      <c r="C708" s="28">
        <f t="shared" si="43"/>
        <v>365</v>
      </c>
      <c r="D708" s="27">
        <f>VLOOKUP($A$3&amp;$E$3&amp;VLOOKUP($B$5,$V$3:$W$6,2)&amp;$E$2&amp;$E$1,Тарифи!F:P,HLOOKUP($B$4,Тарифи!$H$4:$P$6,2,0),0)</f>
        <v>0.16750000000000001</v>
      </c>
      <c r="E708" s="28">
        <f t="shared" si="46"/>
        <v>0</v>
      </c>
    </row>
    <row r="709" spans="1:5" x14ac:dyDescent="0.4">
      <c r="A709" s="1">
        <f t="shared" si="44"/>
        <v>46270</v>
      </c>
      <c r="B709" s="28">
        <f t="shared" si="45"/>
        <v>0</v>
      </c>
      <c r="C709" s="28">
        <f t="shared" si="43"/>
        <v>365</v>
      </c>
      <c r="D709" s="27">
        <f>VLOOKUP($A$3&amp;$E$3&amp;VLOOKUP($B$5,$V$3:$W$6,2)&amp;$E$2&amp;$E$1,Тарифи!F:P,HLOOKUP($B$4,Тарифи!$H$4:$P$6,2,0),0)</f>
        <v>0.16750000000000001</v>
      </c>
      <c r="E709" s="28">
        <f t="shared" si="46"/>
        <v>0</v>
      </c>
    </row>
    <row r="710" spans="1:5" x14ac:dyDescent="0.4">
      <c r="A710" s="1">
        <f t="shared" si="44"/>
        <v>46271</v>
      </c>
      <c r="B710" s="28">
        <f t="shared" si="45"/>
        <v>0</v>
      </c>
      <c r="C710" s="28">
        <f t="shared" ref="C710:C773" si="47">IFERROR(VLOOKUP(YEAR(A710),$P$3:$Q$11,2,0),365)</f>
        <v>365</v>
      </c>
      <c r="D710" s="27">
        <f>VLOOKUP($A$3&amp;$E$3&amp;VLOOKUP($B$5,$V$3:$W$6,2)&amp;$E$2&amp;$E$1,Тарифи!F:P,HLOOKUP($B$4,Тарифи!$H$4:$P$6,2,0),0)</f>
        <v>0.16750000000000001</v>
      </c>
      <c r="E710" s="28">
        <f t="shared" si="46"/>
        <v>0</v>
      </c>
    </row>
    <row r="711" spans="1:5" x14ac:dyDescent="0.4">
      <c r="A711" s="1">
        <f t="shared" ref="A711:A774" si="48">A710+1</f>
        <v>46272</v>
      </c>
      <c r="B711" s="28">
        <f t="shared" ref="B711:B774" si="49">IF(A711&gt;=$G$4,0,B710)</f>
        <v>0</v>
      </c>
      <c r="C711" s="28">
        <f t="shared" si="47"/>
        <v>365</v>
      </c>
      <c r="D711" s="27">
        <f>VLOOKUP($A$3&amp;$E$3&amp;VLOOKUP($B$5,$V$3:$W$6,2)&amp;$E$2&amp;$E$1,Тарифи!F:P,HLOOKUP($B$4,Тарифи!$H$4:$P$6,2,0),0)</f>
        <v>0.16750000000000001</v>
      </c>
      <c r="E711" s="28">
        <f t="shared" ref="E711:E774" si="50">B711*D711/C711</f>
        <v>0</v>
      </c>
    </row>
    <row r="712" spans="1:5" x14ac:dyDescent="0.4">
      <c r="A712" s="1">
        <f t="shared" si="48"/>
        <v>46273</v>
      </c>
      <c r="B712" s="28">
        <f t="shared" si="49"/>
        <v>0</v>
      </c>
      <c r="C712" s="28">
        <f t="shared" si="47"/>
        <v>365</v>
      </c>
      <c r="D712" s="27">
        <f>VLOOKUP($A$3&amp;$E$3&amp;VLOOKUP($B$5,$V$3:$W$6,2)&amp;$E$2&amp;$E$1,Тарифи!F:P,HLOOKUP($B$4,Тарифи!$H$4:$P$6,2,0),0)</f>
        <v>0.16750000000000001</v>
      </c>
      <c r="E712" s="28">
        <f t="shared" si="50"/>
        <v>0</v>
      </c>
    </row>
    <row r="713" spans="1:5" x14ac:dyDescent="0.4">
      <c r="A713" s="1">
        <f t="shared" si="48"/>
        <v>46274</v>
      </c>
      <c r="B713" s="28">
        <f t="shared" si="49"/>
        <v>0</v>
      </c>
      <c r="C713" s="28">
        <f t="shared" si="47"/>
        <v>365</v>
      </c>
      <c r="D713" s="27">
        <f>VLOOKUP($A$3&amp;$E$3&amp;VLOOKUP($B$5,$V$3:$W$6,2)&amp;$E$2&amp;$E$1,Тарифи!F:P,HLOOKUP($B$4,Тарифи!$H$4:$P$6,2,0),0)</f>
        <v>0.16750000000000001</v>
      </c>
      <c r="E713" s="28">
        <f t="shared" si="50"/>
        <v>0</v>
      </c>
    </row>
    <row r="714" spans="1:5" x14ac:dyDescent="0.4">
      <c r="A714" s="1">
        <f t="shared" si="48"/>
        <v>46275</v>
      </c>
      <c r="B714" s="28">
        <f t="shared" si="49"/>
        <v>0</v>
      </c>
      <c r="C714" s="28">
        <f t="shared" si="47"/>
        <v>365</v>
      </c>
      <c r="D714" s="27">
        <f>VLOOKUP($A$3&amp;$E$3&amp;VLOOKUP($B$5,$V$3:$W$6,2)&amp;$E$2&amp;$E$1,Тарифи!F:P,HLOOKUP($B$4,Тарифи!$H$4:$P$6,2,0),0)</f>
        <v>0.16750000000000001</v>
      </c>
      <c r="E714" s="28">
        <f t="shared" si="50"/>
        <v>0</v>
      </c>
    </row>
    <row r="715" spans="1:5" x14ac:dyDescent="0.4">
      <c r="A715" s="1">
        <f t="shared" si="48"/>
        <v>46276</v>
      </c>
      <c r="B715" s="28">
        <f t="shared" si="49"/>
        <v>0</v>
      </c>
      <c r="C715" s="28">
        <f t="shared" si="47"/>
        <v>365</v>
      </c>
      <c r="D715" s="27">
        <f>VLOOKUP($A$3&amp;$E$3&amp;VLOOKUP($B$5,$V$3:$W$6,2)&amp;$E$2&amp;$E$1,Тарифи!F:P,HLOOKUP($B$4,Тарифи!$H$4:$P$6,2,0),0)</f>
        <v>0.16750000000000001</v>
      </c>
      <c r="E715" s="28">
        <f t="shared" si="50"/>
        <v>0</v>
      </c>
    </row>
    <row r="716" spans="1:5" x14ac:dyDescent="0.4">
      <c r="A716" s="1">
        <f t="shared" si="48"/>
        <v>46277</v>
      </c>
      <c r="B716" s="28">
        <f t="shared" si="49"/>
        <v>0</v>
      </c>
      <c r="C716" s="28">
        <f t="shared" si="47"/>
        <v>365</v>
      </c>
      <c r="D716" s="27">
        <f>VLOOKUP($A$3&amp;$E$3&amp;VLOOKUP($B$5,$V$3:$W$6,2)&amp;$E$2&amp;$E$1,Тарифи!F:P,HLOOKUP($B$4,Тарифи!$H$4:$P$6,2,0),0)</f>
        <v>0.16750000000000001</v>
      </c>
      <c r="E716" s="28">
        <f t="shared" si="50"/>
        <v>0</v>
      </c>
    </row>
    <row r="717" spans="1:5" x14ac:dyDescent="0.4">
      <c r="A717" s="1">
        <f t="shared" si="48"/>
        <v>46278</v>
      </c>
      <c r="B717" s="28">
        <f t="shared" si="49"/>
        <v>0</v>
      </c>
      <c r="C717" s="28">
        <f t="shared" si="47"/>
        <v>365</v>
      </c>
      <c r="D717" s="27">
        <f>VLOOKUP($A$3&amp;$E$3&amp;VLOOKUP($B$5,$V$3:$W$6,2)&amp;$E$2&amp;$E$1,Тарифи!F:P,HLOOKUP($B$4,Тарифи!$H$4:$P$6,2,0),0)</f>
        <v>0.16750000000000001</v>
      </c>
      <c r="E717" s="28">
        <f t="shared" si="50"/>
        <v>0</v>
      </c>
    </row>
    <row r="718" spans="1:5" x14ac:dyDescent="0.4">
      <c r="A718" s="1">
        <f t="shared" si="48"/>
        <v>46279</v>
      </c>
      <c r="B718" s="28">
        <f t="shared" si="49"/>
        <v>0</v>
      </c>
      <c r="C718" s="28">
        <f t="shared" si="47"/>
        <v>365</v>
      </c>
      <c r="D718" s="27">
        <f>VLOOKUP($A$3&amp;$E$3&amp;VLOOKUP($B$5,$V$3:$W$6,2)&amp;$E$2&amp;$E$1,Тарифи!F:P,HLOOKUP($B$4,Тарифи!$H$4:$P$6,2,0),0)</f>
        <v>0.16750000000000001</v>
      </c>
      <c r="E718" s="28">
        <f t="shared" si="50"/>
        <v>0</v>
      </c>
    </row>
    <row r="719" spans="1:5" x14ac:dyDescent="0.4">
      <c r="A719" s="1">
        <f t="shared" si="48"/>
        <v>46280</v>
      </c>
      <c r="B719" s="28">
        <f t="shared" si="49"/>
        <v>0</v>
      </c>
      <c r="C719" s="28">
        <f t="shared" si="47"/>
        <v>365</v>
      </c>
      <c r="D719" s="27">
        <f>VLOOKUP($A$3&amp;$E$3&amp;VLOOKUP($B$5,$V$3:$W$6,2)&amp;$E$2&amp;$E$1,Тарифи!F:P,HLOOKUP($B$4,Тарифи!$H$4:$P$6,2,0),0)</f>
        <v>0.16750000000000001</v>
      </c>
      <c r="E719" s="28">
        <f t="shared" si="50"/>
        <v>0</v>
      </c>
    </row>
    <row r="720" spans="1:5" x14ac:dyDescent="0.4">
      <c r="A720" s="1">
        <f t="shared" si="48"/>
        <v>46281</v>
      </c>
      <c r="B720" s="28">
        <f t="shared" si="49"/>
        <v>0</v>
      </c>
      <c r="C720" s="28">
        <f t="shared" si="47"/>
        <v>365</v>
      </c>
      <c r="D720" s="27">
        <f>VLOOKUP($A$3&amp;$E$3&amp;VLOOKUP($B$5,$V$3:$W$6,2)&amp;$E$2&amp;$E$1,Тарифи!F:P,HLOOKUP($B$4,Тарифи!$H$4:$P$6,2,0),0)</f>
        <v>0.16750000000000001</v>
      </c>
      <c r="E720" s="28">
        <f t="shared" si="50"/>
        <v>0</v>
      </c>
    </row>
    <row r="721" spans="1:5" x14ac:dyDescent="0.4">
      <c r="A721" s="1">
        <f t="shared" si="48"/>
        <v>46282</v>
      </c>
      <c r="B721" s="28">
        <f t="shared" si="49"/>
        <v>0</v>
      </c>
      <c r="C721" s="28">
        <f t="shared" si="47"/>
        <v>365</v>
      </c>
      <c r="D721" s="27">
        <f>VLOOKUP($A$3&amp;$E$3&amp;VLOOKUP($B$5,$V$3:$W$6,2)&amp;$E$2&amp;$E$1,Тарифи!F:P,HLOOKUP($B$4,Тарифи!$H$4:$P$6,2,0),0)</f>
        <v>0.16750000000000001</v>
      </c>
      <c r="E721" s="28">
        <f t="shared" si="50"/>
        <v>0</v>
      </c>
    </row>
    <row r="722" spans="1:5" x14ac:dyDescent="0.4">
      <c r="A722" s="1">
        <f t="shared" si="48"/>
        <v>46283</v>
      </c>
      <c r="B722" s="28">
        <f t="shared" si="49"/>
        <v>0</v>
      </c>
      <c r="C722" s="28">
        <f t="shared" si="47"/>
        <v>365</v>
      </c>
      <c r="D722" s="27">
        <f>VLOOKUP($A$3&amp;$E$3&amp;VLOOKUP($B$5,$V$3:$W$6,2)&amp;$E$2&amp;$E$1,Тарифи!F:P,HLOOKUP($B$4,Тарифи!$H$4:$P$6,2,0),0)</f>
        <v>0.16750000000000001</v>
      </c>
      <c r="E722" s="28">
        <f t="shared" si="50"/>
        <v>0</v>
      </c>
    </row>
    <row r="723" spans="1:5" x14ac:dyDescent="0.4">
      <c r="A723" s="1">
        <f t="shared" si="48"/>
        <v>46284</v>
      </c>
      <c r="B723" s="28">
        <f t="shared" si="49"/>
        <v>0</v>
      </c>
      <c r="C723" s="28">
        <f t="shared" si="47"/>
        <v>365</v>
      </c>
      <c r="D723" s="27">
        <f>VLOOKUP($A$3&amp;$E$3&amp;VLOOKUP($B$5,$V$3:$W$6,2)&amp;$E$2&amp;$E$1,Тарифи!F:P,HLOOKUP($B$4,Тарифи!$H$4:$P$6,2,0),0)</f>
        <v>0.16750000000000001</v>
      </c>
      <c r="E723" s="28">
        <f t="shared" si="50"/>
        <v>0</v>
      </c>
    </row>
    <row r="724" spans="1:5" x14ac:dyDescent="0.4">
      <c r="A724" s="1">
        <f t="shared" si="48"/>
        <v>46285</v>
      </c>
      <c r="B724" s="28">
        <f t="shared" si="49"/>
        <v>0</v>
      </c>
      <c r="C724" s="28">
        <f t="shared" si="47"/>
        <v>365</v>
      </c>
      <c r="D724" s="27">
        <f>VLOOKUP($A$3&amp;$E$3&amp;VLOOKUP($B$5,$V$3:$W$6,2)&amp;$E$2&amp;$E$1,Тарифи!F:P,HLOOKUP($B$4,Тарифи!$H$4:$P$6,2,0),0)</f>
        <v>0.16750000000000001</v>
      </c>
      <c r="E724" s="28">
        <f t="shared" si="50"/>
        <v>0</v>
      </c>
    </row>
    <row r="725" spans="1:5" x14ac:dyDescent="0.4">
      <c r="A725" s="1">
        <f t="shared" si="48"/>
        <v>46286</v>
      </c>
      <c r="B725" s="28">
        <f t="shared" si="49"/>
        <v>0</v>
      </c>
      <c r="C725" s="28">
        <f t="shared" si="47"/>
        <v>365</v>
      </c>
      <c r="D725" s="27">
        <f>VLOOKUP($A$3&amp;$E$3&amp;VLOOKUP($B$5,$V$3:$W$6,2)&amp;$E$2&amp;$E$1,Тарифи!F:P,HLOOKUP($B$4,Тарифи!$H$4:$P$6,2,0),0)</f>
        <v>0.16750000000000001</v>
      </c>
      <c r="E725" s="28">
        <f t="shared" si="50"/>
        <v>0</v>
      </c>
    </row>
    <row r="726" spans="1:5" x14ac:dyDescent="0.4">
      <c r="A726" s="1">
        <f t="shared" si="48"/>
        <v>46287</v>
      </c>
      <c r="B726" s="28">
        <f t="shared" si="49"/>
        <v>0</v>
      </c>
      <c r="C726" s="28">
        <f t="shared" si="47"/>
        <v>365</v>
      </c>
      <c r="D726" s="27">
        <f>VLOOKUP($A$3&amp;$E$3&amp;VLOOKUP($B$5,$V$3:$W$6,2)&amp;$E$2&amp;$E$1,Тарифи!F:P,HLOOKUP($B$4,Тарифи!$H$4:$P$6,2,0),0)</f>
        <v>0.16750000000000001</v>
      </c>
      <c r="E726" s="28">
        <f t="shared" si="50"/>
        <v>0</v>
      </c>
    </row>
    <row r="727" spans="1:5" x14ac:dyDescent="0.4">
      <c r="A727" s="1">
        <f t="shared" si="48"/>
        <v>46288</v>
      </c>
      <c r="B727" s="28">
        <f t="shared" si="49"/>
        <v>0</v>
      </c>
      <c r="C727" s="28">
        <f t="shared" si="47"/>
        <v>365</v>
      </c>
      <c r="D727" s="27">
        <f>VLOOKUP($A$3&amp;$E$3&amp;VLOOKUP($B$5,$V$3:$W$6,2)&amp;$E$2&amp;$E$1,Тарифи!F:P,HLOOKUP($B$4,Тарифи!$H$4:$P$6,2,0),0)</f>
        <v>0.16750000000000001</v>
      </c>
      <c r="E727" s="28">
        <f t="shared" si="50"/>
        <v>0</v>
      </c>
    </row>
    <row r="728" spans="1:5" x14ac:dyDescent="0.4">
      <c r="A728" s="1">
        <f t="shared" si="48"/>
        <v>46289</v>
      </c>
      <c r="B728" s="28">
        <f t="shared" si="49"/>
        <v>0</v>
      </c>
      <c r="C728" s="28">
        <f t="shared" si="47"/>
        <v>365</v>
      </c>
      <c r="D728" s="27">
        <f>VLOOKUP($A$3&amp;$E$3&amp;VLOOKUP($B$5,$V$3:$W$6,2)&amp;$E$2&amp;$E$1,Тарифи!F:P,HLOOKUP($B$4,Тарифи!$H$4:$P$6,2,0),0)</f>
        <v>0.16750000000000001</v>
      </c>
      <c r="E728" s="28">
        <f t="shared" si="50"/>
        <v>0</v>
      </c>
    </row>
    <row r="729" spans="1:5" x14ac:dyDescent="0.4">
      <c r="A729" s="1">
        <f t="shared" si="48"/>
        <v>46290</v>
      </c>
      <c r="B729" s="28">
        <f t="shared" si="49"/>
        <v>0</v>
      </c>
      <c r="C729" s="28">
        <f t="shared" si="47"/>
        <v>365</v>
      </c>
      <c r="D729" s="27">
        <f>VLOOKUP($A$3&amp;$E$3&amp;VLOOKUP($B$5,$V$3:$W$6,2)&amp;$E$2&amp;$E$1,Тарифи!F:P,HLOOKUP($B$4,Тарифи!$H$4:$P$6,2,0),0)</f>
        <v>0.16750000000000001</v>
      </c>
      <c r="E729" s="28">
        <f t="shared" si="50"/>
        <v>0</v>
      </c>
    </row>
    <row r="730" spans="1:5" x14ac:dyDescent="0.4">
      <c r="A730" s="1">
        <f t="shared" si="48"/>
        <v>46291</v>
      </c>
      <c r="B730" s="28">
        <f t="shared" si="49"/>
        <v>0</v>
      </c>
      <c r="C730" s="28">
        <f t="shared" si="47"/>
        <v>365</v>
      </c>
      <c r="D730" s="27">
        <f>VLOOKUP($A$3&amp;$E$3&amp;VLOOKUP($B$5,$V$3:$W$6,2)&amp;$E$2&amp;$E$1,Тарифи!F:P,HLOOKUP($B$4,Тарифи!$H$4:$P$6,2,0),0)</f>
        <v>0.16750000000000001</v>
      </c>
      <c r="E730" s="28">
        <f t="shared" si="50"/>
        <v>0</v>
      </c>
    </row>
    <row r="731" spans="1:5" x14ac:dyDescent="0.4">
      <c r="A731" s="1">
        <f t="shared" si="48"/>
        <v>46292</v>
      </c>
      <c r="B731" s="28">
        <f t="shared" si="49"/>
        <v>0</v>
      </c>
      <c r="C731" s="28">
        <f t="shared" si="47"/>
        <v>365</v>
      </c>
      <c r="D731" s="27">
        <f>VLOOKUP($A$3&amp;$E$3&amp;VLOOKUP($B$5,$V$3:$W$6,2)&amp;$E$2&amp;$E$1,Тарифи!F:P,HLOOKUP($B$4,Тарифи!$H$4:$P$6,2,0),0)</f>
        <v>0.16750000000000001</v>
      </c>
      <c r="E731" s="28">
        <f t="shared" si="50"/>
        <v>0</v>
      </c>
    </row>
    <row r="732" spans="1:5" x14ac:dyDescent="0.4">
      <c r="A732" s="1">
        <f t="shared" si="48"/>
        <v>46293</v>
      </c>
      <c r="B732" s="28">
        <f t="shared" si="49"/>
        <v>0</v>
      </c>
      <c r="C732" s="28">
        <f t="shared" si="47"/>
        <v>365</v>
      </c>
      <c r="D732" s="27">
        <f>VLOOKUP($A$3&amp;$E$3&amp;VLOOKUP($B$5,$V$3:$W$6,2)&amp;$E$2&amp;$E$1,Тарифи!F:P,HLOOKUP($B$4,Тарифи!$H$4:$P$6,2,0),0)</f>
        <v>0.16750000000000001</v>
      </c>
      <c r="E732" s="28">
        <f t="shared" si="50"/>
        <v>0</v>
      </c>
    </row>
    <row r="733" spans="1:5" x14ac:dyDescent="0.4">
      <c r="A733" s="1">
        <f t="shared" si="48"/>
        <v>46294</v>
      </c>
      <c r="B733" s="28">
        <f t="shared" si="49"/>
        <v>0</v>
      </c>
      <c r="C733" s="28">
        <f t="shared" si="47"/>
        <v>365</v>
      </c>
      <c r="D733" s="27">
        <f>VLOOKUP($A$3&amp;$E$3&amp;VLOOKUP($B$5,$V$3:$W$6,2)&amp;$E$2&amp;$E$1,Тарифи!F:P,HLOOKUP($B$4,Тарифи!$H$4:$P$6,2,0),0)</f>
        <v>0.16750000000000001</v>
      </c>
      <c r="E733" s="28">
        <f t="shared" si="50"/>
        <v>0</v>
      </c>
    </row>
    <row r="734" spans="1:5" x14ac:dyDescent="0.4">
      <c r="A734" s="1">
        <f t="shared" si="48"/>
        <v>46295</v>
      </c>
      <c r="B734" s="28">
        <f t="shared" si="49"/>
        <v>0</v>
      </c>
      <c r="C734" s="28">
        <f t="shared" si="47"/>
        <v>365</v>
      </c>
      <c r="D734" s="27">
        <f>VLOOKUP($A$3&amp;$E$3&amp;VLOOKUP($B$5,$V$3:$W$6,2)&amp;$E$2&amp;$E$1,Тарифи!F:P,HLOOKUP($B$4,Тарифи!$H$4:$P$6,2,0),0)</f>
        <v>0.16750000000000001</v>
      </c>
      <c r="E734" s="28">
        <f t="shared" si="50"/>
        <v>0</v>
      </c>
    </row>
    <row r="735" spans="1:5" x14ac:dyDescent="0.4">
      <c r="A735" s="1">
        <f t="shared" si="48"/>
        <v>46296</v>
      </c>
      <c r="B735" s="28">
        <f t="shared" si="49"/>
        <v>0</v>
      </c>
      <c r="C735" s="28">
        <f t="shared" si="47"/>
        <v>365</v>
      </c>
      <c r="D735" s="27">
        <f>VLOOKUP($A$3&amp;$E$3&amp;VLOOKUP($B$5,$V$3:$W$6,2)&amp;$E$2&amp;$E$1,Тарифи!F:P,HLOOKUP($B$4,Тарифи!$H$4:$P$6,2,0),0)</f>
        <v>0.16750000000000001</v>
      </c>
      <c r="E735" s="28">
        <f t="shared" si="50"/>
        <v>0</v>
      </c>
    </row>
    <row r="736" spans="1:5" x14ac:dyDescent="0.4">
      <c r="A736" s="1">
        <f t="shared" si="48"/>
        <v>46297</v>
      </c>
      <c r="B736" s="28">
        <f t="shared" si="49"/>
        <v>0</v>
      </c>
      <c r="C736" s="28">
        <f t="shared" si="47"/>
        <v>365</v>
      </c>
      <c r="D736" s="27">
        <f>VLOOKUP($A$3&amp;$E$3&amp;VLOOKUP($B$5,$V$3:$W$6,2)&amp;$E$2&amp;$E$1,Тарифи!F:P,HLOOKUP($B$4,Тарифи!$H$4:$P$6,2,0),0)</f>
        <v>0.16750000000000001</v>
      </c>
      <c r="E736" s="28">
        <f t="shared" si="50"/>
        <v>0</v>
      </c>
    </row>
    <row r="737" spans="1:5" x14ac:dyDescent="0.4">
      <c r="A737" s="1">
        <f t="shared" si="48"/>
        <v>46298</v>
      </c>
      <c r="B737" s="28">
        <f t="shared" si="49"/>
        <v>0</v>
      </c>
      <c r="C737" s="28">
        <f t="shared" si="47"/>
        <v>365</v>
      </c>
      <c r="D737" s="27">
        <f>VLOOKUP($A$3&amp;$E$3&amp;VLOOKUP($B$5,$V$3:$W$6,2)&amp;$E$2&amp;$E$1,Тарифи!F:P,HLOOKUP($B$4,Тарифи!$H$4:$P$6,2,0),0)</f>
        <v>0.16750000000000001</v>
      </c>
      <c r="E737" s="28">
        <f t="shared" si="50"/>
        <v>0</v>
      </c>
    </row>
    <row r="738" spans="1:5" x14ac:dyDescent="0.4">
      <c r="A738" s="1">
        <f t="shared" si="48"/>
        <v>46299</v>
      </c>
      <c r="B738" s="28">
        <f t="shared" si="49"/>
        <v>0</v>
      </c>
      <c r="C738" s="28">
        <f t="shared" si="47"/>
        <v>365</v>
      </c>
      <c r="D738" s="27">
        <f>VLOOKUP($A$3&amp;$E$3&amp;VLOOKUP($B$5,$V$3:$W$6,2)&amp;$E$2&amp;$E$1,Тарифи!F:P,HLOOKUP($B$4,Тарифи!$H$4:$P$6,2,0),0)</f>
        <v>0.16750000000000001</v>
      </c>
      <c r="E738" s="28">
        <f t="shared" si="50"/>
        <v>0</v>
      </c>
    </row>
    <row r="739" spans="1:5" x14ac:dyDescent="0.4">
      <c r="A739" s="1">
        <f t="shared" si="48"/>
        <v>46300</v>
      </c>
      <c r="B739" s="28">
        <f t="shared" si="49"/>
        <v>0</v>
      </c>
      <c r="C739" s="28">
        <f t="shared" si="47"/>
        <v>365</v>
      </c>
      <c r="D739" s="27">
        <f>VLOOKUP($A$3&amp;$E$3&amp;VLOOKUP($B$5,$V$3:$W$6,2)&amp;$E$2&amp;$E$1,Тарифи!F:P,HLOOKUP($B$4,Тарифи!$H$4:$P$6,2,0),0)</f>
        <v>0.16750000000000001</v>
      </c>
      <c r="E739" s="28">
        <f t="shared" si="50"/>
        <v>0</v>
      </c>
    </row>
    <row r="740" spans="1:5" x14ac:dyDescent="0.4">
      <c r="A740" s="1">
        <f t="shared" si="48"/>
        <v>46301</v>
      </c>
      <c r="B740" s="28">
        <f t="shared" si="49"/>
        <v>0</v>
      </c>
      <c r="C740" s="28">
        <f t="shared" si="47"/>
        <v>365</v>
      </c>
      <c r="D740" s="27">
        <f>VLOOKUP($A$3&amp;$E$3&amp;VLOOKUP($B$5,$V$3:$W$6,2)&amp;$E$2&amp;$E$1,Тарифи!F:P,HLOOKUP($B$4,Тарифи!$H$4:$P$6,2,0),0)</f>
        <v>0.16750000000000001</v>
      </c>
      <c r="E740" s="28">
        <f t="shared" si="50"/>
        <v>0</v>
      </c>
    </row>
    <row r="741" spans="1:5" x14ac:dyDescent="0.4">
      <c r="A741" s="1">
        <f t="shared" si="48"/>
        <v>46302</v>
      </c>
      <c r="B741" s="28">
        <f t="shared" si="49"/>
        <v>0</v>
      </c>
      <c r="C741" s="28">
        <f t="shared" si="47"/>
        <v>365</v>
      </c>
      <c r="D741" s="27">
        <f>VLOOKUP($A$3&amp;$E$3&amp;VLOOKUP($B$5,$V$3:$W$6,2)&amp;$E$2&amp;$E$1,Тарифи!F:P,HLOOKUP($B$4,Тарифи!$H$4:$P$6,2,0),0)</f>
        <v>0.16750000000000001</v>
      </c>
      <c r="E741" s="28">
        <f t="shared" si="50"/>
        <v>0</v>
      </c>
    </row>
    <row r="742" spans="1:5" x14ac:dyDescent="0.4">
      <c r="A742" s="1">
        <f t="shared" si="48"/>
        <v>46303</v>
      </c>
      <c r="B742" s="28">
        <f t="shared" si="49"/>
        <v>0</v>
      </c>
      <c r="C742" s="28">
        <f t="shared" si="47"/>
        <v>365</v>
      </c>
      <c r="D742" s="27">
        <f>VLOOKUP($A$3&amp;$E$3&amp;VLOOKUP($B$5,$V$3:$W$6,2)&amp;$E$2&amp;$E$1,Тарифи!F:P,HLOOKUP($B$4,Тарифи!$H$4:$P$6,2,0),0)</f>
        <v>0.16750000000000001</v>
      </c>
      <c r="E742" s="28">
        <f t="shared" si="50"/>
        <v>0</v>
      </c>
    </row>
    <row r="743" spans="1:5" x14ac:dyDescent="0.4">
      <c r="A743" s="1">
        <f t="shared" si="48"/>
        <v>46304</v>
      </c>
      <c r="B743" s="28">
        <f t="shared" si="49"/>
        <v>0</v>
      </c>
      <c r="C743" s="28">
        <f t="shared" si="47"/>
        <v>365</v>
      </c>
      <c r="D743" s="27">
        <f>VLOOKUP($A$3&amp;$E$3&amp;VLOOKUP($B$5,$V$3:$W$6,2)&amp;$E$2&amp;$E$1,Тарифи!F:P,HLOOKUP($B$4,Тарифи!$H$4:$P$6,2,0),0)</f>
        <v>0.16750000000000001</v>
      </c>
      <c r="E743" s="28">
        <f t="shared" si="50"/>
        <v>0</v>
      </c>
    </row>
    <row r="744" spans="1:5" x14ac:dyDescent="0.4">
      <c r="A744" s="1">
        <f t="shared" si="48"/>
        <v>46305</v>
      </c>
      <c r="B744" s="28">
        <f t="shared" si="49"/>
        <v>0</v>
      </c>
      <c r="C744" s="28">
        <f t="shared" si="47"/>
        <v>365</v>
      </c>
      <c r="D744" s="27">
        <f>VLOOKUP($A$3&amp;$E$3&amp;VLOOKUP($B$5,$V$3:$W$6,2)&amp;$E$2&amp;$E$1,Тарифи!F:P,HLOOKUP($B$4,Тарифи!$H$4:$P$6,2,0),0)</f>
        <v>0.16750000000000001</v>
      </c>
      <c r="E744" s="28">
        <f t="shared" si="50"/>
        <v>0</v>
      </c>
    </row>
    <row r="745" spans="1:5" x14ac:dyDescent="0.4">
      <c r="A745" s="1">
        <f t="shared" si="48"/>
        <v>46306</v>
      </c>
      <c r="B745" s="28">
        <f t="shared" si="49"/>
        <v>0</v>
      </c>
      <c r="C745" s="28">
        <f t="shared" si="47"/>
        <v>365</v>
      </c>
      <c r="D745" s="27">
        <f>VLOOKUP($A$3&amp;$E$3&amp;VLOOKUP($B$5,$V$3:$W$6,2)&amp;$E$2&amp;$E$1,Тарифи!F:P,HLOOKUP($B$4,Тарифи!$H$4:$P$6,2,0),0)</f>
        <v>0.16750000000000001</v>
      </c>
      <c r="E745" s="28">
        <f t="shared" si="50"/>
        <v>0</v>
      </c>
    </row>
    <row r="746" spans="1:5" x14ac:dyDescent="0.4">
      <c r="A746" s="1">
        <f t="shared" si="48"/>
        <v>46307</v>
      </c>
      <c r="B746" s="28">
        <f t="shared" si="49"/>
        <v>0</v>
      </c>
      <c r="C746" s="28">
        <f t="shared" si="47"/>
        <v>365</v>
      </c>
      <c r="D746" s="27">
        <f>VLOOKUP($A$3&amp;$E$3&amp;VLOOKUP($B$5,$V$3:$W$6,2)&amp;$E$2&amp;$E$1,Тарифи!F:P,HLOOKUP($B$4,Тарифи!$H$4:$P$6,2,0),0)</f>
        <v>0.16750000000000001</v>
      </c>
      <c r="E746" s="28">
        <f t="shared" si="50"/>
        <v>0</v>
      </c>
    </row>
    <row r="747" spans="1:5" x14ac:dyDescent="0.4">
      <c r="A747" s="1">
        <f t="shared" si="48"/>
        <v>46308</v>
      </c>
      <c r="B747" s="28">
        <f t="shared" si="49"/>
        <v>0</v>
      </c>
      <c r="C747" s="28">
        <f t="shared" si="47"/>
        <v>365</v>
      </c>
      <c r="D747" s="27">
        <f>VLOOKUP($A$3&amp;$E$3&amp;VLOOKUP($B$5,$V$3:$W$6,2)&amp;$E$2&amp;$E$1,Тарифи!F:P,HLOOKUP($B$4,Тарифи!$H$4:$P$6,2,0),0)</f>
        <v>0.16750000000000001</v>
      </c>
      <c r="E747" s="28">
        <f t="shared" si="50"/>
        <v>0</v>
      </c>
    </row>
    <row r="748" spans="1:5" x14ac:dyDescent="0.4">
      <c r="A748" s="1">
        <f t="shared" si="48"/>
        <v>46309</v>
      </c>
      <c r="B748" s="28">
        <f t="shared" si="49"/>
        <v>0</v>
      </c>
      <c r="C748" s="28">
        <f t="shared" si="47"/>
        <v>365</v>
      </c>
      <c r="D748" s="27">
        <f>VLOOKUP($A$3&amp;$E$3&amp;VLOOKUP($B$5,$V$3:$W$6,2)&amp;$E$2&amp;$E$1,Тарифи!F:P,HLOOKUP($B$4,Тарифи!$H$4:$P$6,2,0),0)</f>
        <v>0.16750000000000001</v>
      </c>
      <c r="E748" s="28">
        <f t="shared" si="50"/>
        <v>0</v>
      </c>
    </row>
    <row r="749" spans="1:5" x14ac:dyDescent="0.4">
      <c r="A749" s="1">
        <f t="shared" si="48"/>
        <v>46310</v>
      </c>
      <c r="B749" s="28">
        <f t="shared" si="49"/>
        <v>0</v>
      </c>
      <c r="C749" s="28">
        <f t="shared" si="47"/>
        <v>365</v>
      </c>
      <c r="D749" s="27">
        <f>VLOOKUP($A$3&amp;$E$3&amp;VLOOKUP($B$5,$V$3:$W$6,2)&amp;$E$2&amp;$E$1,Тарифи!F:P,HLOOKUP($B$4,Тарифи!$H$4:$P$6,2,0),0)</f>
        <v>0.16750000000000001</v>
      </c>
      <c r="E749" s="28">
        <f t="shared" si="50"/>
        <v>0</v>
      </c>
    </row>
    <row r="750" spans="1:5" x14ac:dyDescent="0.4">
      <c r="A750" s="1">
        <f t="shared" si="48"/>
        <v>46311</v>
      </c>
      <c r="B750" s="28">
        <f t="shared" si="49"/>
        <v>0</v>
      </c>
      <c r="C750" s="28">
        <f t="shared" si="47"/>
        <v>365</v>
      </c>
      <c r="D750" s="27">
        <f>VLOOKUP($A$3&amp;$E$3&amp;VLOOKUP($B$5,$V$3:$W$6,2)&amp;$E$2&amp;$E$1,Тарифи!F:P,HLOOKUP($B$4,Тарифи!$H$4:$P$6,2,0),0)</f>
        <v>0.16750000000000001</v>
      </c>
      <c r="E750" s="28">
        <f t="shared" si="50"/>
        <v>0</v>
      </c>
    </row>
    <row r="751" spans="1:5" x14ac:dyDescent="0.4">
      <c r="A751" s="1">
        <f t="shared" si="48"/>
        <v>46312</v>
      </c>
      <c r="B751" s="28">
        <f t="shared" si="49"/>
        <v>0</v>
      </c>
      <c r="C751" s="28">
        <f t="shared" si="47"/>
        <v>365</v>
      </c>
      <c r="D751" s="27">
        <f>VLOOKUP($A$3&amp;$E$3&amp;VLOOKUP($B$5,$V$3:$W$6,2)&amp;$E$2&amp;$E$1,Тарифи!F:P,HLOOKUP($B$4,Тарифи!$H$4:$P$6,2,0),0)</f>
        <v>0.16750000000000001</v>
      </c>
      <c r="E751" s="28">
        <f t="shared" si="50"/>
        <v>0</v>
      </c>
    </row>
    <row r="752" spans="1:5" x14ac:dyDescent="0.4">
      <c r="A752" s="1">
        <f t="shared" si="48"/>
        <v>46313</v>
      </c>
      <c r="B752" s="28">
        <f t="shared" si="49"/>
        <v>0</v>
      </c>
      <c r="C752" s="28">
        <f t="shared" si="47"/>
        <v>365</v>
      </c>
      <c r="D752" s="27">
        <f>VLOOKUP($A$3&amp;$E$3&amp;VLOOKUP($B$5,$V$3:$W$6,2)&amp;$E$2&amp;$E$1,Тарифи!F:P,HLOOKUP($B$4,Тарифи!$H$4:$P$6,2,0),0)</f>
        <v>0.16750000000000001</v>
      </c>
      <c r="E752" s="28">
        <f t="shared" si="50"/>
        <v>0</v>
      </c>
    </row>
    <row r="753" spans="1:5" x14ac:dyDescent="0.4">
      <c r="A753" s="1">
        <f t="shared" si="48"/>
        <v>46314</v>
      </c>
      <c r="B753" s="28">
        <f t="shared" si="49"/>
        <v>0</v>
      </c>
      <c r="C753" s="28">
        <f t="shared" si="47"/>
        <v>365</v>
      </c>
      <c r="D753" s="27">
        <f>VLOOKUP($A$3&amp;$E$3&amp;VLOOKUP($B$5,$V$3:$W$6,2)&amp;$E$2&amp;$E$1,Тарифи!F:P,HLOOKUP($B$4,Тарифи!$H$4:$P$6,2,0),0)</f>
        <v>0.16750000000000001</v>
      </c>
      <c r="E753" s="28">
        <f t="shared" si="50"/>
        <v>0</v>
      </c>
    </row>
    <row r="754" spans="1:5" x14ac:dyDescent="0.4">
      <c r="A754" s="1">
        <f t="shared" si="48"/>
        <v>46315</v>
      </c>
      <c r="B754" s="28">
        <f t="shared" si="49"/>
        <v>0</v>
      </c>
      <c r="C754" s="28">
        <f t="shared" si="47"/>
        <v>365</v>
      </c>
      <c r="D754" s="27">
        <f>VLOOKUP($A$3&amp;$E$3&amp;VLOOKUP($B$5,$V$3:$W$6,2)&amp;$E$2&amp;$E$1,Тарифи!F:P,HLOOKUP($B$4,Тарифи!$H$4:$P$6,2,0),0)</f>
        <v>0.16750000000000001</v>
      </c>
      <c r="E754" s="28">
        <f t="shared" si="50"/>
        <v>0</v>
      </c>
    </row>
    <row r="755" spans="1:5" x14ac:dyDescent="0.4">
      <c r="A755" s="1">
        <f t="shared" si="48"/>
        <v>46316</v>
      </c>
      <c r="B755" s="28">
        <f t="shared" si="49"/>
        <v>0</v>
      </c>
      <c r="C755" s="28">
        <f t="shared" si="47"/>
        <v>365</v>
      </c>
      <c r="D755" s="27">
        <f>VLOOKUP($A$3&amp;$E$3&amp;VLOOKUP($B$5,$V$3:$W$6,2)&amp;$E$2&amp;$E$1,Тарифи!F:P,HLOOKUP($B$4,Тарифи!$H$4:$P$6,2,0),0)</f>
        <v>0.16750000000000001</v>
      </c>
      <c r="E755" s="28">
        <f t="shared" si="50"/>
        <v>0</v>
      </c>
    </row>
    <row r="756" spans="1:5" x14ac:dyDescent="0.4">
      <c r="A756" s="1">
        <f t="shared" si="48"/>
        <v>46317</v>
      </c>
      <c r="B756" s="28">
        <f t="shared" si="49"/>
        <v>0</v>
      </c>
      <c r="C756" s="28">
        <f t="shared" si="47"/>
        <v>365</v>
      </c>
      <c r="D756" s="27">
        <f>VLOOKUP($A$3&amp;$E$3&amp;VLOOKUP($B$5,$V$3:$W$6,2)&amp;$E$2&amp;$E$1,Тарифи!F:P,HLOOKUP($B$4,Тарифи!$H$4:$P$6,2,0),0)</f>
        <v>0.16750000000000001</v>
      </c>
      <c r="E756" s="28">
        <f t="shared" si="50"/>
        <v>0</v>
      </c>
    </row>
    <row r="757" spans="1:5" x14ac:dyDescent="0.4">
      <c r="A757" s="1">
        <f t="shared" si="48"/>
        <v>46318</v>
      </c>
      <c r="B757" s="28">
        <f t="shared" si="49"/>
        <v>0</v>
      </c>
      <c r="C757" s="28">
        <f t="shared" si="47"/>
        <v>365</v>
      </c>
      <c r="D757" s="27">
        <f>VLOOKUP($A$3&amp;$E$3&amp;VLOOKUP($B$5,$V$3:$W$6,2)&amp;$E$2&amp;$E$1,Тарифи!F:P,HLOOKUP($B$4,Тарифи!$H$4:$P$6,2,0),0)</f>
        <v>0.16750000000000001</v>
      </c>
      <c r="E757" s="28">
        <f t="shared" si="50"/>
        <v>0</v>
      </c>
    </row>
    <row r="758" spans="1:5" x14ac:dyDescent="0.4">
      <c r="A758" s="1">
        <f t="shared" si="48"/>
        <v>46319</v>
      </c>
      <c r="B758" s="28">
        <f t="shared" si="49"/>
        <v>0</v>
      </c>
      <c r="C758" s="28">
        <f t="shared" si="47"/>
        <v>365</v>
      </c>
      <c r="D758" s="27">
        <f>VLOOKUP($A$3&amp;$E$3&amp;VLOOKUP($B$5,$V$3:$W$6,2)&amp;$E$2&amp;$E$1,Тарифи!F:P,HLOOKUP($B$4,Тарифи!$H$4:$P$6,2,0),0)</f>
        <v>0.16750000000000001</v>
      </c>
      <c r="E758" s="28">
        <f t="shared" si="50"/>
        <v>0</v>
      </c>
    </row>
    <row r="759" spans="1:5" x14ac:dyDescent="0.4">
      <c r="A759" s="1">
        <f t="shared" si="48"/>
        <v>46320</v>
      </c>
      <c r="B759" s="28">
        <f t="shared" si="49"/>
        <v>0</v>
      </c>
      <c r="C759" s="28">
        <f t="shared" si="47"/>
        <v>365</v>
      </c>
      <c r="D759" s="27">
        <f>VLOOKUP($A$3&amp;$E$3&amp;VLOOKUP($B$5,$V$3:$W$6,2)&amp;$E$2&amp;$E$1,Тарифи!F:P,HLOOKUP($B$4,Тарифи!$H$4:$P$6,2,0),0)</f>
        <v>0.16750000000000001</v>
      </c>
      <c r="E759" s="28">
        <f t="shared" si="50"/>
        <v>0</v>
      </c>
    </row>
    <row r="760" spans="1:5" x14ac:dyDescent="0.4">
      <c r="A760" s="1">
        <f t="shared" si="48"/>
        <v>46321</v>
      </c>
      <c r="B760" s="28">
        <f t="shared" si="49"/>
        <v>0</v>
      </c>
      <c r="C760" s="28">
        <f t="shared" si="47"/>
        <v>365</v>
      </c>
      <c r="D760" s="27">
        <f>VLOOKUP($A$3&amp;$E$3&amp;VLOOKUP($B$5,$V$3:$W$6,2)&amp;$E$2&amp;$E$1,Тарифи!F:P,HLOOKUP($B$4,Тарифи!$H$4:$P$6,2,0),0)</f>
        <v>0.16750000000000001</v>
      </c>
      <c r="E760" s="28">
        <f t="shared" si="50"/>
        <v>0</v>
      </c>
    </row>
    <row r="761" spans="1:5" x14ac:dyDescent="0.4">
      <c r="A761" s="1">
        <f t="shared" si="48"/>
        <v>46322</v>
      </c>
      <c r="B761" s="28">
        <f t="shared" si="49"/>
        <v>0</v>
      </c>
      <c r="C761" s="28">
        <f t="shared" si="47"/>
        <v>365</v>
      </c>
      <c r="D761" s="27">
        <f>VLOOKUP($A$3&amp;$E$3&amp;VLOOKUP($B$5,$V$3:$W$6,2)&amp;$E$2&amp;$E$1,Тарифи!F:P,HLOOKUP($B$4,Тарифи!$H$4:$P$6,2,0),0)</f>
        <v>0.16750000000000001</v>
      </c>
      <c r="E761" s="28">
        <f t="shared" si="50"/>
        <v>0</v>
      </c>
    </row>
    <row r="762" spans="1:5" x14ac:dyDescent="0.4">
      <c r="A762" s="1">
        <f t="shared" si="48"/>
        <v>46323</v>
      </c>
      <c r="B762" s="28">
        <f t="shared" si="49"/>
        <v>0</v>
      </c>
      <c r="C762" s="28">
        <f t="shared" si="47"/>
        <v>365</v>
      </c>
      <c r="D762" s="27">
        <f>VLOOKUP($A$3&amp;$E$3&amp;VLOOKUP($B$5,$V$3:$W$6,2)&amp;$E$2&amp;$E$1,Тарифи!F:P,HLOOKUP($B$4,Тарифи!$H$4:$P$6,2,0),0)</f>
        <v>0.16750000000000001</v>
      </c>
      <c r="E762" s="28">
        <f t="shared" si="50"/>
        <v>0</v>
      </c>
    </row>
    <row r="763" spans="1:5" x14ac:dyDescent="0.4">
      <c r="A763" s="1">
        <f t="shared" si="48"/>
        <v>46324</v>
      </c>
      <c r="B763" s="28">
        <f t="shared" si="49"/>
        <v>0</v>
      </c>
      <c r="C763" s="28">
        <f t="shared" si="47"/>
        <v>365</v>
      </c>
      <c r="D763" s="27">
        <f>VLOOKUP($A$3&amp;$E$3&amp;VLOOKUP($B$5,$V$3:$W$6,2)&amp;$E$2&amp;$E$1,Тарифи!F:P,HLOOKUP($B$4,Тарифи!$H$4:$P$6,2,0),0)</f>
        <v>0.16750000000000001</v>
      </c>
      <c r="E763" s="28">
        <f t="shared" si="50"/>
        <v>0</v>
      </c>
    </row>
    <row r="764" spans="1:5" x14ac:dyDescent="0.4">
      <c r="A764" s="1">
        <f t="shared" si="48"/>
        <v>46325</v>
      </c>
      <c r="B764" s="28">
        <f t="shared" si="49"/>
        <v>0</v>
      </c>
      <c r="C764" s="28">
        <f t="shared" si="47"/>
        <v>365</v>
      </c>
      <c r="D764" s="27">
        <f>VLOOKUP($A$3&amp;$E$3&amp;VLOOKUP($B$5,$V$3:$W$6,2)&amp;$E$2&amp;$E$1,Тарифи!F:P,HLOOKUP($B$4,Тарифи!$H$4:$P$6,2,0),0)</f>
        <v>0.16750000000000001</v>
      </c>
      <c r="E764" s="28">
        <f t="shared" si="50"/>
        <v>0</v>
      </c>
    </row>
    <row r="765" spans="1:5" x14ac:dyDescent="0.4">
      <c r="A765" s="1">
        <f t="shared" si="48"/>
        <v>46326</v>
      </c>
      <c r="B765" s="28">
        <f t="shared" si="49"/>
        <v>0</v>
      </c>
      <c r="C765" s="28">
        <f t="shared" si="47"/>
        <v>365</v>
      </c>
      <c r="D765" s="27">
        <f>VLOOKUP($A$3&amp;$E$3&amp;VLOOKUP($B$5,$V$3:$W$6,2)&amp;$E$2&amp;$E$1,Тарифи!F:P,HLOOKUP($B$4,Тарифи!$H$4:$P$6,2,0),0)</f>
        <v>0.16750000000000001</v>
      </c>
      <c r="E765" s="28">
        <f t="shared" si="50"/>
        <v>0</v>
      </c>
    </row>
    <row r="766" spans="1:5" x14ac:dyDescent="0.4">
      <c r="A766" s="1">
        <f t="shared" si="48"/>
        <v>46327</v>
      </c>
      <c r="B766" s="28">
        <f t="shared" si="49"/>
        <v>0</v>
      </c>
      <c r="C766" s="28">
        <f t="shared" si="47"/>
        <v>365</v>
      </c>
      <c r="D766" s="27">
        <f>VLOOKUP($A$3&amp;$E$3&amp;VLOOKUP($B$5,$V$3:$W$6,2)&amp;$E$2&amp;$E$1,Тарифи!F:P,HLOOKUP($B$4,Тарифи!$H$4:$P$6,2,0),0)</f>
        <v>0.16750000000000001</v>
      </c>
      <c r="E766" s="28">
        <f t="shared" si="50"/>
        <v>0</v>
      </c>
    </row>
    <row r="767" spans="1:5" x14ac:dyDescent="0.4">
      <c r="A767" s="1">
        <f t="shared" si="48"/>
        <v>46328</v>
      </c>
      <c r="B767" s="28">
        <f t="shared" si="49"/>
        <v>0</v>
      </c>
      <c r="C767" s="28">
        <f t="shared" si="47"/>
        <v>365</v>
      </c>
      <c r="D767" s="27">
        <f>VLOOKUP($A$3&amp;$E$3&amp;VLOOKUP($B$5,$V$3:$W$6,2)&amp;$E$2&amp;$E$1,Тарифи!F:P,HLOOKUP($B$4,Тарифи!$H$4:$P$6,2,0),0)</f>
        <v>0.16750000000000001</v>
      </c>
      <c r="E767" s="28">
        <f t="shared" si="50"/>
        <v>0</v>
      </c>
    </row>
    <row r="768" spans="1:5" x14ac:dyDescent="0.4">
      <c r="A768" s="1">
        <f t="shared" si="48"/>
        <v>46329</v>
      </c>
      <c r="B768" s="28">
        <f t="shared" si="49"/>
        <v>0</v>
      </c>
      <c r="C768" s="28">
        <f t="shared" si="47"/>
        <v>365</v>
      </c>
      <c r="D768" s="27">
        <f>VLOOKUP($A$3&amp;$E$3&amp;VLOOKUP($B$5,$V$3:$W$6,2)&amp;$E$2&amp;$E$1,Тарифи!F:P,HLOOKUP($B$4,Тарифи!$H$4:$P$6,2,0),0)</f>
        <v>0.16750000000000001</v>
      </c>
      <c r="E768" s="28">
        <f t="shared" si="50"/>
        <v>0</v>
      </c>
    </row>
    <row r="769" spans="1:5" x14ac:dyDescent="0.4">
      <c r="A769" s="1">
        <f t="shared" si="48"/>
        <v>46330</v>
      </c>
      <c r="B769" s="28">
        <f t="shared" si="49"/>
        <v>0</v>
      </c>
      <c r="C769" s="28">
        <f t="shared" si="47"/>
        <v>365</v>
      </c>
      <c r="D769" s="27">
        <f>VLOOKUP($A$3&amp;$E$3&amp;VLOOKUP($B$5,$V$3:$W$6,2)&amp;$E$2&amp;$E$1,Тарифи!F:P,HLOOKUP($B$4,Тарифи!$H$4:$P$6,2,0),0)</f>
        <v>0.16750000000000001</v>
      </c>
      <c r="E769" s="28">
        <f t="shared" si="50"/>
        <v>0</v>
      </c>
    </row>
    <row r="770" spans="1:5" x14ac:dyDescent="0.4">
      <c r="A770" s="1">
        <f t="shared" si="48"/>
        <v>46331</v>
      </c>
      <c r="B770" s="28">
        <f t="shared" si="49"/>
        <v>0</v>
      </c>
      <c r="C770" s="28">
        <f t="shared" si="47"/>
        <v>365</v>
      </c>
      <c r="D770" s="27">
        <f>VLOOKUP($A$3&amp;$E$3&amp;VLOOKUP($B$5,$V$3:$W$6,2)&amp;$E$2&amp;$E$1,Тарифи!F:P,HLOOKUP($B$4,Тарифи!$H$4:$P$6,2,0),0)</f>
        <v>0.16750000000000001</v>
      </c>
      <c r="E770" s="28">
        <f t="shared" si="50"/>
        <v>0</v>
      </c>
    </row>
    <row r="771" spans="1:5" x14ac:dyDescent="0.4">
      <c r="A771" s="1">
        <f t="shared" si="48"/>
        <v>46332</v>
      </c>
      <c r="B771" s="28">
        <f t="shared" si="49"/>
        <v>0</v>
      </c>
      <c r="C771" s="28">
        <f t="shared" si="47"/>
        <v>365</v>
      </c>
      <c r="D771" s="27">
        <f>VLOOKUP($A$3&amp;$E$3&amp;VLOOKUP($B$5,$V$3:$W$6,2)&amp;$E$2&amp;$E$1,Тарифи!F:P,HLOOKUP($B$4,Тарифи!$H$4:$P$6,2,0),0)</f>
        <v>0.16750000000000001</v>
      </c>
      <c r="E771" s="28">
        <f t="shared" si="50"/>
        <v>0</v>
      </c>
    </row>
    <row r="772" spans="1:5" x14ac:dyDescent="0.4">
      <c r="A772" s="1">
        <f t="shared" si="48"/>
        <v>46333</v>
      </c>
      <c r="B772" s="28">
        <f t="shared" si="49"/>
        <v>0</v>
      </c>
      <c r="C772" s="28">
        <f t="shared" si="47"/>
        <v>365</v>
      </c>
      <c r="D772" s="27">
        <f>VLOOKUP($A$3&amp;$E$3&amp;VLOOKUP($B$5,$V$3:$W$6,2)&amp;$E$2&amp;$E$1,Тарифи!F:P,HLOOKUP($B$4,Тарифи!$H$4:$P$6,2,0),0)</f>
        <v>0.16750000000000001</v>
      </c>
      <c r="E772" s="28">
        <f t="shared" si="50"/>
        <v>0</v>
      </c>
    </row>
    <row r="773" spans="1:5" x14ac:dyDescent="0.4">
      <c r="A773" s="1">
        <f t="shared" si="48"/>
        <v>46334</v>
      </c>
      <c r="B773" s="28">
        <f t="shared" si="49"/>
        <v>0</v>
      </c>
      <c r="C773" s="28">
        <f t="shared" si="47"/>
        <v>365</v>
      </c>
      <c r="D773" s="27">
        <f>VLOOKUP($A$3&amp;$E$3&amp;VLOOKUP($B$5,$V$3:$W$6,2)&amp;$E$2&amp;$E$1,Тарифи!F:P,HLOOKUP($B$4,Тарифи!$H$4:$P$6,2,0),0)</f>
        <v>0.16750000000000001</v>
      </c>
      <c r="E773" s="28">
        <f t="shared" si="50"/>
        <v>0</v>
      </c>
    </row>
    <row r="774" spans="1:5" x14ac:dyDescent="0.4">
      <c r="A774" s="1">
        <f t="shared" si="48"/>
        <v>46335</v>
      </c>
      <c r="B774" s="28">
        <f t="shared" si="49"/>
        <v>0</v>
      </c>
      <c r="C774" s="28">
        <f t="shared" ref="C774:C837" si="51">IFERROR(VLOOKUP(YEAR(A774),$P$3:$Q$11,2,0),365)</f>
        <v>365</v>
      </c>
      <c r="D774" s="27">
        <f>VLOOKUP($A$3&amp;$E$3&amp;VLOOKUP($B$5,$V$3:$W$6,2)&amp;$E$2&amp;$E$1,Тарифи!F:P,HLOOKUP($B$4,Тарифи!$H$4:$P$6,2,0),0)</f>
        <v>0.16750000000000001</v>
      </c>
      <c r="E774" s="28">
        <f t="shared" si="50"/>
        <v>0</v>
      </c>
    </row>
    <row r="775" spans="1:5" x14ac:dyDescent="0.4">
      <c r="A775" s="1">
        <f t="shared" ref="A775:A838" si="52">A774+1</f>
        <v>46336</v>
      </c>
      <c r="B775" s="28">
        <f t="shared" ref="B775:B838" si="53">IF(A775&gt;=$G$4,0,B774)</f>
        <v>0</v>
      </c>
      <c r="C775" s="28">
        <f t="shared" si="51"/>
        <v>365</v>
      </c>
      <c r="D775" s="27">
        <f>VLOOKUP($A$3&amp;$E$3&amp;VLOOKUP($B$5,$V$3:$W$6,2)&amp;$E$2&amp;$E$1,Тарифи!F:P,HLOOKUP($B$4,Тарифи!$H$4:$P$6,2,0),0)</f>
        <v>0.16750000000000001</v>
      </c>
      <c r="E775" s="28">
        <f t="shared" ref="E775:E838" si="54">B775*D775/C775</f>
        <v>0</v>
      </c>
    </row>
    <row r="776" spans="1:5" x14ac:dyDescent="0.4">
      <c r="A776" s="1">
        <f t="shared" si="52"/>
        <v>46337</v>
      </c>
      <c r="B776" s="28">
        <f t="shared" si="53"/>
        <v>0</v>
      </c>
      <c r="C776" s="28">
        <f t="shared" si="51"/>
        <v>365</v>
      </c>
      <c r="D776" s="27">
        <f>VLOOKUP($A$3&amp;$E$3&amp;VLOOKUP($B$5,$V$3:$W$6,2)&amp;$E$2&amp;$E$1,Тарифи!F:P,HLOOKUP($B$4,Тарифи!$H$4:$P$6,2,0),0)</f>
        <v>0.16750000000000001</v>
      </c>
      <c r="E776" s="28">
        <f t="shared" si="54"/>
        <v>0</v>
      </c>
    </row>
    <row r="777" spans="1:5" x14ac:dyDescent="0.4">
      <c r="A777" s="1">
        <f t="shared" si="52"/>
        <v>46338</v>
      </c>
      <c r="B777" s="28">
        <f t="shared" si="53"/>
        <v>0</v>
      </c>
      <c r="C777" s="28">
        <f t="shared" si="51"/>
        <v>365</v>
      </c>
      <c r="D777" s="27">
        <f>VLOOKUP($A$3&amp;$E$3&amp;VLOOKUP($B$5,$V$3:$W$6,2)&amp;$E$2&amp;$E$1,Тарифи!F:P,HLOOKUP($B$4,Тарифи!$H$4:$P$6,2,0),0)</f>
        <v>0.16750000000000001</v>
      </c>
      <c r="E777" s="28">
        <f t="shared" si="54"/>
        <v>0</v>
      </c>
    </row>
    <row r="778" spans="1:5" x14ac:dyDescent="0.4">
      <c r="A778" s="1">
        <f t="shared" si="52"/>
        <v>46339</v>
      </c>
      <c r="B778" s="28">
        <f t="shared" si="53"/>
        <v>0</v>
      </c>
      <c r="C778" s="28">
        <f t="shared" si="51"/>
        <v>365</v>
      </c>
      <c r="D778" s="27">
        <f>VLOOKUP($A$3&amp;$E$3&amp;VLOOKUP($B$5,$V$3:$W$6,2)&amp;$E$2&amp;$E$1,Тарифи!F:P,HLOOKUP($B$4,Тарифи!$H$4:$P$6,2,0),0)</f>
        <v>0.16750000000000001</v>
      </c>
      <c r="E778" s="28">
        <f t="shared" si="54"/>
        <v>0</v>
      </c>
    </row>
    <row r="779" spans="1:5" x14ac:dyDescent="0.4">
      <c r="A779" s="1">
        <f t="shared" si="52"/>
        <v>46340</v>
      </c>
      <c r="B779" s="28">
        <f t="shared" si="53"/>
        <v>0</v>
      </c>
      <c r="C779" s="28">
        <f t="shared" si="51"/>
        <v>365</v>
      </c>
      <c r="D779" s="27">
        <f>VLOOKUP($A$3&amp;$E$3&amp;VLOOKUP($B$5,$V$3:$W$6,2)&amp;$E$2&amp;$E$1,Тарифи!F:P,HLOOKUP($B$4,Тарифи!$H$4:$P$6,2,0),0)</f>
        <v>0.16750000000000001</v>
      </c>
      <c r="E779" s="28">
        <f t="shared" si="54"/>
        <v>0</v>
      </c>
    </row>
    <row r="780" spans="1:5" x14ac:dyDescent="0.4">
      <c r="A780" s="1">
        <f t="shared" si="52"/>
        <v>46341</v>
      </c>
      <c r="B780" s="28">
        <f t="shared" si="53"/>
        <v>0</v>
      </c>
      <c r="C780" s="28">
        <f t="shared" si="51"/>
        <v>365</v>
      </c>
      <c r="D780" s="27">
        <f>VLOOKUP($A$3&amp;$E$3&amp;VLOOKUP($B$5,$V$3:$W$6,2)&amp;$E$2&amp;$E$1,Тарифи!F:P,HLOOKUP($B$4,Тарифи!$H$4:$P$6,2,0),0)</f>
        <v>0.16750000000000001</v>
      </c>
      <c r="E780" s="28">
        <f t="shared" si="54"/>
        <v>0</v>
      </c>
    </row>
    <row r="781" spans="1:5" x14ac:dyDescent="0.4">
      <c r="A781" s="1">
        <f t="shared" si="52"/>
        <v>46342</v>
      </c>
      <c r="B781" s="28">
        <f t="shared" si="53"/>
        <v>0</v>
      </c>
      <c r="C781" s="28">
        <f t="shared" si="51"/>
        <v>365</v>
      </c>
      <c r="D781" s="27">
        <f>VLOOKUP($A$3&amp;$E$3&amp;VLOOKUP($B$5,$V$3:$W$6,2)&amp;$E$2&amp;$E$1,Тарифи!F:P,HLOOKUP($B$4,Тарифи!$H$4:$P$6,2,0),0)</f>
        <v>0.16750000000000001</v>
      </c>
      <c r="E781" s="28">
        <f t="shared" si="54"/>
        <v>0</v>
      </c>
    </row>
    <row r="782" spans="1:5" x14ac:dyDescent="0.4">
      <c r="A782" s="1">
        <f t="shared" si="52"/>
        <v>46343</v>
      </c>
      <c r="B782" s="28">
        <f t="shared" si="53"/>
        <v>0</v>
      </c>
      <c r="C782" s="28">
        <f t="shared" si="51"/>
        <v>365</v>
      </c>
      <c r="D782" s="27">
        <f>VLOOKUP($A$3&amp;$E$3&amp;VLOOKUP($B$5,$V$3:$W$6,2)&amp;$E$2&amp;$E$1,Тарифи!F:P,HLOOKUP($B$4,Тарифи!$H$4:$P$6,2,0),0)</f>
        <v>0.16750000000000001</v>
      </c>
      <c r="E782" s="28">
        <f t="shared" si="54"/>
        <v>0</v>
      </c>
    </row>
    <row r="783" spans="1:5" x14ac:dyDescent="0.4">
      <c r="A783" s="1">
        <f t="shared" si="52"/>
        <v>46344</v>
      </c>
      <c r="B783" s="28">
        <f t="shared" si="53"/>
        <v>0</v>
      </c>
      <c r="C783" s="28">
        <f t="shared" si="51"/>
        <v>365</v>
      </c>
      <c r="D783" s="27">
        <f>VLOOKUP($A$3&amp;$E$3&amp;VLOOKUP($B$5,$V$3:$W$6,2)&amp;$E$2&amp;$E$1,Тарифи!F:P,HLOOKUP($B$4,Тарифи!$H$4:$P$6,2,0),0)</f>
        <v>0.16750000000000001</v>
      </c>
      <c r="E783" s="28">
        <f t="shared" si="54"/>
        <v>0</v>
      </c>
    </row>
    <row r="784" spans="1:5" x14ac:dyDescent="0.4">
      <c r="A784" s="1">
        <f t="shared" si="52"/>
        <v>46345</v>
      </c>
      <c r="B784" s="28">
        <f t="shared" si="53"/>
        <v>0</v>
      </c>
      <c r="C784" s="28">
        <f t="shared" si="51"/>
        <v>365</v>
      </c>
      <c r="D784" s="27">
        <f>VLOOKUP($A$3&amp;$E$3&amp;VLOOKUP($B$5,$V$3:$W$6,2)&amp;$E$2&amp;$E$1,Тарифи!F:P,HLOOKUP($B$4,Тарифи!$H$4:$P$6,2,0),0)</f>
        <v>0.16750000000000001</v>
      </c>
      <c r="E784" s="28">
        <f t="shared" si="54"/>
        <v>0</v>
      </c>
    </row>
    <row r="785" spans="1:5" x14ac:dyDescent="0.4">
      <c r="A785" s="1">
        <f t="shared" si="52"/>
        <v>46346</v>
      </c>
      <c r="B785" s="28">
        <f t="shared" si="53"/>
        <v>0</v>
      </c>
      <c r="C785" s="28">
        <f t="shared" si="51"/>
        <v>365</v>
      </c>
      <c r="D785" s="27">
        <f>VLOOKUP($A$3&amp;$E$3&amp;VLOOKUP($B$5,$V$3:$W$6,2)&amp;$E$2&amp;$E$1,Тарифи!F:P,HLOOKUP($B$4,Тарифи!$H$4:$P$6,2,0),0)</f>
        <v>0.16750000000000001</v>
      </c>
      <c r="E785" s="28">
        <f t="shared" si="54"/>
        <v>0</v>
      </c>
    </row>
    <row r="786" spans="1:5" x14ac:dyDescent="0.4">
      <c r="A786" s="1">
        <f t="shared" si="52"/>
        <v>46347</v>
      </c>
      <c r="B786" s="28">
        <f t="shared" si="53"/>
        <v>0</v>
      </c>
      <c r="C786" s="28">
        <f t="shared" si="51"/>
        <v>365</v>
      </c>
      <c r="D786" s="27">
        <f>VLOOKUP($A$3&amp;$E$3&amp;VLOOKUP($B$5,$V$3:$W$6,2)&amp;$E$2&amp;$E$1,Тарифи!F:P,HLOOKUP($B$4,Тарифи!$H$4:$P$6,2,0),0)</f>
        <v>0.16750000000000001</v>
      </c>
      <c r="E786" s="28">
        <f t="shared" si="54"/>
        <v>0</v>
      </c>
    </row>
    <row r="787" spans="1:5" x14ac:dyDescent="0.4">
      <c r="A787" s="1">
        <f t="shared" si="52"/>
        <v>46348</v>
      </c>
      <c r="B787" s="28">
        <f t="shared" si="53"/>
        <v>0</v>
      </c>
      <c r="C787" s="28">
        <f t="shared" si="51"/>
        <v>365</v>
      </c>
      <c r="D787" s="27">
        <f>VLOOKUP($A$3&amp;$E$3&amp;VLOOKUP($B$5,$V$3:$W$6,2)&amp;$E$2&amp;$E$1,Тарифи!F:P,HLOOKUP($B$4,Тарифи!$H$4:$P$6,2,0),0)</f>
        <v>0.16750000000000001</v>
      </c>
      <c r="E787" s="28">
        <f t="shared" si="54"/>
        <v>0</v>
      </c>
    </row>
    <row r="788" spans="1:5" x14ac:dyDescent="0.4">
      <c r="A788" s="1">
        <f t="shared" si="52"/>
        <v>46349</v>
      </c>
      <c r="B788" s="28">
        <f t="shared" si="53"/>
        <v>0</v>
      </c>
      <c r="C788" s="28">
        <f t="shared" si="51"/>
        <v>365</v>
      </c>
      <c r="D788" s="27">
        <f>VLOOKUP($A$3&amp;$E$3&amp;VLOOKUP($B$5,$V$3:$W$6,2)&amp;$E$2&amp;$E$1,Тарифи!F:P,HLOOKUP($B$4,Тарифи!$H$4:$P$6,2,0),0)</f>
        <v>0.16750000000000001</v>
      </c>
      <c r="E788" s="28">
        <f t="shared" si="54"/>
        <v>0</v>
      </c>
    </row>
    <row r="789" spans="1:5" x14ac:dyDescent="0.4">
      <c r="A789" s="1">
        <f t="shared" si="52"/>
        <v>46350</v>
      </c>
      <c r="B789" s="28">
        <f t="shared" si="53"/>
        <v>0</v>
      </c>
      <c r="C789" s="28">
        <f t="shared" si="51"/>
        <v>365</v>
      </c>
      <c r="D789" s="27">
        <f>VLOOKUP($A$3&amp;$E$3&amp;VLOOKUP($B$5,$V$3:$W$6,2)&amp;$E$2&amp;$E$1,Тарифи!F:P,HLOOKUP($B$4,Тарифи!$H$4:$P$6,2,0),0)</f>
        <v>0.16750000000000001</v>
      </c>
      <c r="E789" s="28">
        <f t="shared" si="54"/>
        <v>0</v>
      </c>
    </row>
    <row r="790" spans="1:5" x14ac:dyDescent="0.4">
      <c r="A790" s="1">
        <f t="shared" si="52"/>
        <v>46351</v>
      </c>
      <c r="B790" s="28">
        <f t="shared" si="53"/>
        <v>0</v>
      </c>
      <c r="C790" s="28">
        <f t="shared" si="51"/>
        <v>365</v>
      </c>
      <c r="D790" s="27">
        <f>VLOOKUP($A$3&amp;$E$3&amp;VLOOKUP($B$5,$V$3:$W$6,2)&amp;$E$2&amp;$E$1,Тарифи!F:P,HLOOKUP($B$4,Тарифи!$H$4:$P$6,2,0),0)</f>
        <v>0.16750000000000001</v>
      </c>
      <c r="E790" s="28">
        <f t="shared" si="54"/>
        <v>0</v>
      </c>
    </row>
    <row r="791" spans="1:5" x14ac:dyDescent="0.4">
      <c r="A791" s="1">
        <f t="shared" si="52"/>
        <v>46352</v>
      </c>
      <c r="B791" s="28">
        <f t="shared" si="53"/>
        <v>0</v>
      </c>
      <c r="C791" s="28">
        <f t="shared" si="51"/>
        <v>365</v>
      </c>
      <c r="D791" s="27">
        <f>VLOOKUP($A$3&amp;$E$3&amp;VLOOKUP($B$5,$V$3:$W$6,2)&amp;$E$2&amp;$E$1,Тарифи!F:P,HLOOKUP($B$4,Тарифи!$H$4:$P$6,2,0),0)</f>
        <v>0.16750000000000001</v>
      </c>
      <c r="E791" s="28">
        <f t="shared" si="54"/>
        <v>0</v>
      </c>
    </row>
    <row r="792" spans="1:5" x14ac:dyDescent="0.4">
      <c r="A792" s="1">
        <f t="shared" si="52"/>
        <v>46353</v>
      </c>
      <c r="B792" s="28">
        <f t="shared" si="53"/>
        <v>0</v>
      </c>
      <c r="C792" s="28">
        <f t="shared" si="51"/>
        <v>365</v>
      </c>
      <c r="D792" s="27">
        <f>VLOOKUP($A$3&amp;$E$3&amp;VLOOKUP($B$5,$V$3:$W$6,2)&amp;$E$2&amp;$E$1,Тарифи!F:P,HLOOKUP($B$4,Тарифи!$H$4:$P$6,2,0),0)</f>
        <v>0.16750000000000001</v>
      </c>
      <c r="E792" s="28">
        <f t="shared" si="54"/>
        <v>0</v>
      </c>
    </row>
    <row r="793" spans="1:5" x14ac:dyDescent="0.4">
      <c r="A793" s="1">
        <f t="shared" si="52"/>
        <v>46354</v>
      </c>
      <c r="B793" s="28">
        <f t="shared" si="53"/>
        <v>0</v>
      </c>
      <c r="C793" s="28">
        <f t="shared" si="51"/>
        <v>365</v>
      </c>
      <c r="D793" s="27">
        <f>VLOOKUP($A$3&amp;$E$3&amp;VLOOKUP($B$5,$V$3:$W$6,2)&amp;$E$2&amp;$E$1,Тарифи!F:P,HLOOKUP($B$4,Тарифи!$H$4:$P$6,2,0),0)</f>
        <v>0.16750000000000001</v>
      </c>
      <c r="E793" s="28">
        <f t="shared" si="54"/>
        <v>0</v>
      </c>
    </row>
    <row r="794" spans="1:5" x14ac:dyDescent="0.4">
      <c r="A794" s="1">
        <f t="shared" si="52"/>
        <v>46355</v>
      </c>
      <c r="B794" s="28">
        <f t="shared" si="53"/>
        <v>0</v>
      </c>
      <c r="C794" s="28">
        <f t="shared" si="51"/>
        <v>365</v>
      </c>
      <c r="D794" s="27">
        <f>VLOOKUP($A$3&amp;$E$3&amp;VLOOKUP($B$5,$V$3:$W$6,2)&amp;$E$2&amp;$E$1,Тарифи!F:P,HLOOKUP($B$4,Тарифи!$H$4:$P$6,2,0),0)</f>
        <v>0.16750000000000001</v>
      </c>
      <c r="E794" s="28">
        <f t="shared" si="54"/>
        <v>0</v>
      </c>
    </row>
    <row r="795" spans="1:5" x14ac:dyDescent="0.4">
      <c r="A795" s="1">
        <f t="shared" si="52"/>
        <v>46356</v>
      </c>
      <c r="B795" s="28">
        <f t="shared" si="53"/>
        <v>0</v>
      </c>
      <c r="C795" s="28">
        <f t="shared" si="51"/>
        <v>365</v>
      </c>
      <c r="D795" s="27">
        <f>VLOOKUP($A$3&amp;$E$3&amp;VLOOKUP($B$5,$V$3:$W$6,2)&amp;$E$2&amp;$E$1,Тарифи!F:P,HLOOKUP($B$4,Тарифи!$H$4:$P$6,2,0),0)</f>
        <v>0.16750000000000001</v>
      </c>
      <c r="E795" s="28">
        <f t="shared" si="54"/>
        <v>0</v>
      </c>
    </row>
    <row r="796" spans="1:5" x14ac:dyDescent="0.4">
      <c r="A796" s="1">
        <f t="shared" si="52"/>
        <v>46357</v>
      </c>
      <c r="B796" s="28">
        <f t="shared" si="53"/>
        <v>0</v>
      </c>
      <c r="C796" s="28">
        <f t="shared" si="51"/>
        <v>365</v>
      </c>
      <c r="D796" s="27">
        <f>VLOOKUP($A$3&amp;$E$3&amp;VLOOKUP($B$5,$V$3:$W$6,2)&amp;$E$2&amp;$E$1,Тарифи!F:P,HLOOKUP($B$4,Тарифи!$H$4:$P$6,2,0),0)</f>
        <v>0.16750000000000001</v>
      </c>
      <c r="E796" s="28">
        <f t="shared" si="54"/>
        <v>0</v>
      </c>
    </row>
    <row r="797" spans="1:5" x14ac:dyDescent="0.4">
      <c r="A797" s="1">
        <f t="shared" si="52"/>
        <v>46358</v>
      </c>
      <c r="B797" s="28">
        <f t="shared" si="53"/>
        <v>0</v>
      </c>
      <c r="C797" s="28">
        <f t="shared" si="51"/>
        <v>365</v>
      </c>
      <c r="D797" s="27">
        <f>VLOOKUP($A$3&amp;$E$3&amp;VLOOKUP($B$5,$V$3:$W$6,2)&amp;$E$2&amp;$E$1,Тарифи!F:P,HLOOKUP($B$4,Тарифи!$H$4:$P$6,2,0),0)</f>
        <v>0.16750000000000001</v>
      </c>
      <c r="E797" s="28">
        <f t="shared" si="54"/>
        <v>0</v>
      </c>
    </row>
    <row r="798" spans="1:5" x14ac:dyDescent="0.4">
      <c r="A798" s="1">
        <f t="shared" si="52"/>
        <v>46359</v>
      </c>
      <c r="B798" s="28">
        <f t="shared" si="53"/>
        <v>0</v>
      </c>
      <c r="C798" s="28">
        <f t="shared" si="51"/>
        <v>365</v>
      </c>
      <c r="D798" s="27">
        <f>VLOOKUP($A$3&amp;$E$3&amp;VLOOKUP($B$5,$V$3:$W$6,2)&amp;$E$2&amp;$E$1,Тарифи!F:P,HLOOKUP($B$4,Тарифи!$H$4:$P$6,2,0),0)</f>
        <v>0.16750000000000001</v>
      </c>
      <c r="E798" s="28">
        <f t="shared" si="54"/>
        <v>0</v>
      </c>
    </row>
    <row r="799" spans="1:5" x14ac:dyDescent="0.4">
      <c r="A799" s="1">
        <f t="shared" si="52"/>
        <v>46360</v>
      </c>
      <c r="B799" s="28">
        <f t="shared" si="53"/>
        <v>0</v>
      </c>
      <c r="C799" s="28">
        <f t="shared" si="51"/>
        <v>365</v>
      </c>
      <c r="D799" s="27">
        <f>VLOOKUP($A$3&amp;$E$3&amp;VLOOKUP($B$5,$V$3:$W$6,2)&amp;$E$2&amp;$E$1,Тарифи!F:P,HLOOKUP($B$4,Тарифи!$H$4:$P$6,2,0),0)</f>
        <v>0.16750000000000001</v>
      </c>
      <c r="E799" s="28">
        <f t="shared" si="54"/>
        <v>0</v>
      </c>
    </row>
    <row r="800" spans="1:5" x14ac:dyDescent="0.4">
      <c r="A800" s="1">
        <f t="shared" si="52"/>
        <v>46361</v>
      </c>
      <c r="B800" s="28">
        <f t="shared" si="53"/>
        <v>0</v>
      </c>
      <c r="C800" s="28">
        <f t="shared" si="51"/>
        <v>365</v>
      </c>
      <c r="D800" s="27">
        <f>VLOOKUP($A$3&amp;$E$3&amp;VLOOKUP($B$5,$V$3:$W$6,2)&amp;$E$2&amp;$E$1,Тарифи!F:P,HLOOKUP($B$4,Тарифи!$H$4:$P$6,2,0),0)</f>
        <v>0.16750000000000001</v>
      </c>
      <c r="E800" s="28">
        <f t="shared" si="54"/>
        <v>0</v>
      </c>
    </row>
    <row r="801" spans="1:5" x14ac:dyDescent="0.4">
      <c r="A801" s="1">
        <f t="shared" si="52"/>
        <v>46362</v>
      </c>
      <c r="B801" s="28">
        <f t="shared" si="53"/>
        <v>0</v>
      </c>
      <c r="C801" s="28">
        <f t="shared" si="51"/>
        <v>365</v>
      </c>
      <c r="D801" s="27">
        <f>VLOOKUP($A$3&amp;$E$3&amp;VLOOKUP($B$5,$V$3:$W$6,2)&amp;$E$2&amp;$E$1,Тарифи!F:P,HLOOKUP($B$4,Тарифи!$H$4:$P$6,2,0),0)</f>
        <v>0.16750000000000001</v>
      </c>
      <c r="E801" s="28">
        <f t="shared" si="54"/>
        <v>0</v>
      </c>
    </row>
    <row r="802" spans="1:5" x14ac:dyDescent="0.4">
      <c r="A802" s="1">
        <f t="shared" si="52"/>
        <v>46363</v>
      </c>
      <c r="B802" s="28">
        <f t="shared" si="53"/>
        <v>0</v>
      </c>
      <c r="C802" s="28">
        <f t="shared" si="51"/>
        <v>365</v>
      </c>
      <c r="D802" s="27">
        <f>VLOOKUP($A$3&amp;$E$3&amp;VLOOKUP($B$5,$V$3:$W$6,2)&amp;$E$2&amp;$E$1,Тарифи!F:P,HLOOKUP($B$4,Тарифи!$H$4:$P$6,2,0),0)</f>
        <v>0.16750000000000001</v>
      </c>
      <c r="E802" s="28">
        <f t="shared" si="54"/>
        <v>0</v>
      </c>
    </row>
    <row r="803" spans="1:5" x14ac:dyDescent="0.4">
      <c r="A803" s="1">
        <f t="shared" si="52"/>
        <v>46364</v>
      </c>
      <c r="B803" s="28">
        <f t="shared" si="53"/>
        <v>0</v>
      </c>
      <c r="C803" s="28">
        <f t="shared" si="51"/>
        <v>365</v>
      </c>
      <c r="D803" s="27">
        <f>VLOOKUP($A$3&amp;$E$3&amp;VLOOKUP($B$5,$V$3:$W$6,2)&amp;$E$2&amp;$E$1,Тарифи!F:P,HLOOKUP($B$4,Тарифи!$H$4:$P$6,2,0),0)</f>
        <v>0.16750000000000001</v>
      </c>
      <c r="E803" s="28">
        <f t="shared" si="54"/>
        <v>0</v>
      </c>
    </row>
    <row r="804" spans="1:5" x14ac:dyDescent="0.4">
      <c r="A804" s="1">
        <f t="shared" si="52"/>
        <v>46365</v>
      </c>
      <c r="B804" s="28">
        <f t="shared" si="53"/>
        <v>0</v>
      </c>
      <c r="C804" s="28">
        <f t="shared" si="51"/>
        <v>365</v>
      </c>
      <c r="D804" s="27">
        <f>VLOOKUP($A$3&amp;$E$3&amp;VLOOKUP($B$5,$V$3:$W$6,2)&amp;$E$2&amp;$E$1,Тарифи!F:P,HLOOKUP($B$4,Тарифи!$H$4:$P$6,2,0),0)</f>
        <v>0.16750000000000001</v>
      </c>
      <c r="E804" s="28">
        <f t="shared" si="54"/>
        <v>0</v>
      </c>
    </row>
    <row r="805" spans="1:5" x14ac:dyDescent="0.4">
      <c r="A805" s="1">
        <f t="shared" si="52"/>
        <v>46366</v>
      </c>
      <c r="B805" s="28">
        <f t="shared" si="53"/>
        <v>0</v>
      </c>
      <c r="C805" s="28">
        <f t="shared" si="51"/>
        <v>365</v>
      </c>
      <c r="D805" s="27">
        <f>VLOOKUP($A$3&amp;$E$3&amp;VLOOKUP($B$5,$V$3:$W$6,2)&amp;$E$2&amp;$E$1,Тарифи!F:P,HLOOKUP($B$4,Тарифи!$H$4:$P$6,2,0),0)</f>
        <v>0.16750000000000001</v>
      </c>
      <c r="E805" s="28">
        <f t="shared" si="54"/>
        <v>0</v>
      </c>
    </row>
    <row r="806" spans="1:5" x14ac:dyDescent="0.4">
      <c r="A806" s="1">
        <f t="shared" si="52"/>
        <v>46367</v>
      </c>
      <c r="B806" s="28">
        <f t="shared" si="53"/>
        <v>0</v>
      </c>
      <c r="C806" s="28">
        <f t="shared" si="51"/>
        <v>365</v>
      </c>
      <c r="D806" s="27">
        <f>VLOOKUP($A$3&amp;$E$3&amp;VLOOKUP($B$5,$V$3:$W$6,2)&amp;$E$2&amp;$E$1,Тарифи!F:P,HLOOKUP($B$4,Тарифи!$H$4:$P$6,2,0),0)</f>
        <v>0.16750000000000001</v>
      </c>
      <c r="E806" s="28">
        <f t="shared" si="54"/>
        <v>0</v>
      </c>
    </row>
    <row r="807" spans="1:5" x14ac:dyDescent="0.4">
      <c r="A807" s="1">
        <f t="shared" si="52"/>
        <v>46368</v>
      </c>
      <c r="B807" s="28">
        <f t="shared" si="53"/>
        <v>0</v>
      </c>
      <c r="C807" s="28">
        <f t="shared" si="51"/>
        <v>365</v>
      </c>
      <c r="D807" s="27">
        <f>VLOOKUP($A$3&amp;$E$3&amp;VLOOKUP($B$5,$V$3:$W$6,2)&amp;$E$2&amp;$E$1,Тарифи!F:P,HLOOKUP($B$4,Тарифи!$H$4:$P$6,2,0),0)</f>
        <v>0.16750000000000001</v>
      </c>
      <c r="E807" s="28">
        <f t="shared" si="54"/>
        <v>0</v>
      </c>
    </row>
    <row r="808" spans="1:5" x14ac:dyDescent="0.4">
      <c r="A808" s="1">
        <f t="shared" si="52"/>
        <v>46369</v>
      </c>
      <c r="B808" s="28">
        <f t="shared" si="53"/>
        <v>0</v>
      </c>
      <c r="C808" s="28">
        <f t="shared" si="51"/>
        <v>365</v>
      </c>
      <c r="D808" s="27">
        <f>VLOOKUP($A$3&amp;$E$3&amp;VLOOKUP($B$5,$V$3:$W$6,2)&amp;$E$2&amp;$E$1,Тарифи!F:P,HLOOKUP($B$4,Тарифи!$H$4:$P$6,2,0),0)</f>
        <v>0.16750000000000001</v>
      </c>
      <c r="E808" s="28">
        <f t="shared" si="54"/>
        <v>0</v>
      </c>
    </row>
    <row r="809" spans="1:5" x14ac:dyDescent="0.4">
      <c r="A809" s="1">
        <f t="shared" si="52"/>
        <v>46370</v>
      </c>
      <c r="B809" s="28">
        <f t="shared" si="53"/>
        <v>0</v>
      </c>
      <c r="C809" s="28">
        <f t="shared" si="51"/>
        <v>365</v>
      </c>
      <c r="D809" s="27">
        <f>VLOOKUP($A$3&amp;$E$3&amp;VLOOKUP($B$5,$V$3:$W$6,2)&amp;$E$2&amp;$E$1,Тарифи!F:P,HLOOKUP($B$4,Тарифи!$H$4:$P$6,2,0),0)</f>
        <v>0.16750000000000001</v>
      </c>
      <c r="E809" s="28">
        <f t="shared" si="54"/>
        <v>0</v>
      </c>
    </row>
    <row r="810" spans="1:5" x14ac:dyDescent="0.4">
      <c r="A810" s="1">
        <f t="shared" si="52"/>
        <v>46371</v>
      </c>
      <c r="B810" s="28">
        <f t="shared" si="53"/>
        <v>0</v>
      </c>
      <c r="C810" s="28">
        <f t="shared" si="51"/>
        <v>365</v>
      </c>
      <c r="D810" s="27">
        <f>VLOOKUP($A$3&amp;$E$3&amp;VLOOKUP($B$5,$V$3:$W$6,2)&amp;$E$2&amp;$E$1,Тарифи!F:P,HLOOKUP($B$4,Тарифи!$H$4:$P$6,2,0),0)</f>
        <v>0.16750000000000001</v>
      </c>
      <c r="E810" s="28">
        <f t="shared" si="54"/>
        <v>0</v>
      </c>
    </row>
    <row r="811" spans="1:5" x14ac:dyDescent="0.4">
      <c r="A811" s="1">
        <f t="shared" si="52"/>
        <v>46372</v>
      </c>
      <c r="B811" s="28">
        <f t="shared" si="53"/>
        <v>0</v>
      </c>
      <c r="C811" s="28">
        <f t="shared" si="51"/>
        <v>365</v>
      </c>
      <c r="D811" s="27">
        <f>VLOOKUP($A$3&amp;$E$3&amp;VLOOKUP($B$5,$V$3:$W$6,2)&amp;$E$2&amp;$E$1,Тарифи!F:P,HLOOKUP($B$4,Тарифи!$H$4:$P$6,2,0),0)</f>
        <v>0.16750000000000001</v>
      </c>
      <c r="E811" s="28">
        <f t="shared" si="54"/>
        <v>0</v>
      </c>
    </row>
    <row r="812" spans="1:5" x14ac:dyDescent="0.4">
      <c r="A812" s="1">
        <f t="shared" si="52"/>
        <v>46373</v>
      </c>
      <c r="B812" s="28">
        <f t="shared" si="53"/>
        <v>0</v>
      </c>
      <c r="C812" s="28">
        <f t="shared" si="51"/>
        <v>365</v>
      </c>
      <c r="D812" s="27">
        <f>VLOOKUP($A$3&amp;$E$3&amp;VLOOKUP($B$5,$V$3:$W$6,2)&amp;$E$2&amp;$E$1,Тарифи!F:P,HLOOKUP($B$4,Тарифи!$H$4:$P$6,2,0),0)</f>
        <v>0.16750000000000001</v>
      </c>
      <c r="E812" s="28">
        <f t="shared" si="54"/>
        <v>0</v>
      </c>
    </row>
    <row r="813" spans="1:5" x14ac:dyDescent="0.4">
      <c r="A813" s="1">
        <f t="shared" si="52"/>
        <v>46374</v>
      </c>
      <c r="B813" s="28">
        <f t="shared" si="53"/>
        <v>0</v>
      </c>
      <c r="C813" s="28">
        <f t="shared" si="51"/>
        <v>365</v>
      </c>
      <c r="D813" s="27">
        <f>VLOOKUP($A$3&amp;$E$3&amp;VLOOKUP($B$5,$V$3:$W$6,2)&amp;$E$2&amp;$E$1,Тарифи!F:P,HLOOKUP($B$4,Тарифи!$H$4:$P$6,2,0),0)</f>
        <v>0.16750000000000001</v>
      </c>
      <c r="E813" s="28">
        <f t="shared" si="54"/>
        <v>0</v>
      </c>
    </row>
    <row r="814" spans="1:5" x14ac:dyDescent="0.4">
      <c r="A814" s="1">
        <f t="shared" si="52"/>
        <v>46375</v>
      </c>
      <c r="B814" s="28">
        <f t="shared" si="53"/>
        <v>0</v>
      </c>
      <c r="C814" s="28">
        <f t="shared" si="51"/>
        <v>365</v>
      </c>
      <c r="D814" s="27">
        <f>VLOOKUP($A$3&amp;$E$3&amp;VLOOKUP($B$5,$V$3:$W$6,2)&amp;$E$2&amp;$E$1,Тарифи!F:P,HLOOKUP($B$4,Тарифи!$H$4:$P$6,2,0),0)</f>
        <v>0.16750000000000001</v>
      </c>
      <c r="E814" s="28">
        <f t="shared" si="54"/>
        <v>0</v>
      </c>
    </row>
    <row r="815" spans="1:5" x14ac:dyDescent="0.4">
      <c r="A815" s="1">
        <f t="shared" si="52"/>
        <v>46376</v>
      </c>
      <c r="B815" s="28">
        <f t="shared" si="53"/>
        <v>0</v>
      </c>
      <c r="C815" s="28">
        <f t="shared" si="51"/>
        <v>365</v>
      </c>
      <c r="D815" s="27">
        <f>VLOOKUP($A$3&amp;$E$3&amp;VLOOKUP($B$5,$V$3:$W$6,2)&amp;$E$2&amp;$E$1,Тарифи!F:P,HLOOKUP($B$4,Тарифи!$H$4:$P$6,2,0),0)</f>
        <v>0.16750000000000001</v>
      </c>
      <c r="E815" s="28">
        <f t="shared" si="54"/>
        <v>0</v>
      </c>
    </row>
    <row r="816" spans="1:5" x14ac:dyDescent="0.4">
      <c r="A816" s="1">
        <f t="shared" si="52"/>
        <v>46377</v>
      </c>
      <c r="B816" s="28">
        <f t="shared" si="53"/>
        <v>0</v>
      </c>
      <c r="C816" s="28">
        <f t="shared" si="51"/>
        <v>365</v>
      </c>
      <c r="D816" s="27">
        <f>VLOOKUP($A$3&amp;$E$3&amp;VLOOKUP($B$5,$V$3:$W$6,2)&amp;$E$2&amp;$E$1,Тарифи!F:P,HLOOKUP($B$4,Тарифи!$H$4:$P$6,2,0),0)</f>
        <v>0.16750000000000001</v>
      </c>
      <c r="E816" s="28">
        <f t="shared" si="54"/>
        <v>0</v>
      </c>
    </row>
    <row r="817" spans="1:5" x14ac:dyDescent="0.4">
      <c r="A817" s="1">
        <f t="shared" si="52"/>
        <v>46378</v>
      </c>
      <c r="B817" s="28">
        <f t="shared" si="53"/>
        <v>0</v>
      </c>
      <c r="C817" s="28">
        <f t="shared" si="51"/>
        <v>365</v>
      </c>
      <c r="D817" s="27">
        <f>VLOOKUP($A$3&amp;$E$3&amp;VLOOKUP($B$5,$V$3:$W$6,2)&amp;$E$2&amp;$E$1,Тарифи!F:P,HLOOKUP($B$4,Тарифи!$H$4:$P$6,2,0),0)</f>
        <v>0.16750000000000001</v>
      </c>
      <c r="E817" s="28">
        <f t="shared" si="54"/>
        <v>0</v>
      </c>
    </row>
    <row r="818" spans="1:5" x14ac:dyDescent="0.4">
      <c r="A818" s="1">
        <f t="shared" si="52"/>
        <v>46379</v>
      </c>
      <c r="B818" s="28">
        <f t="shared" si="53"/>
        <v>0</v>
      </c>
      <c r="C818" s="28">
        <f t="shared" si="51"/>
        <v>365</v>
      </c>
      <c r="D818" s="27">
        <f>VLOOKUP($A$3&amp;$E$3&amp;VLOOKUP($B$5,$V$3:$W$6,2)&amp;$E$2&amp;$E$1,Тарифи!F:P,HLOOKUP($B$4,Тарифи!$H$4:$P$6,2,0),0)</f>
        <v>0.16750000000000001</v>
      </c>
      <c r="E818" s="28">
        <f t="shared" si="54"/>
        <v>0</v>
      </c>
    </row>
    <row r="819" spans="1:5" x14ac:dyDescent="0.4">
      <c r="A819" s="1">
        <f t="shared" si="52"/>
        <v>46380</v>
      </c>
      <c r="B819" s="28">
        <f t="shared" si="53"/>
        <v>0</v>
      </c>
      <c r="C819" s="28">
        <f t="shared" si="51"/>
        <v>365</v>
      </c>
      <c r="D819" s="27">
        <f>VLOOKUP($A$3&amp;$E$3&amp;VLOOKUP($B$5,$V$3:$W$6,2)&amp;$E$2&amp;$E$1,Тарифи!F:P,HLOOKUP($B$4,Тарифи!$H$4:$P$6,2,0),0)</f>
        <v>0.16750000000000001</v>
      </c>
      <c r="E819" s="28">
        <f t="shared" si="54"/>
        <v>0</v>
      </c>
    </row>
    <row r="820" spans="1:5" x14ac:dyDescent="0.4">
      <c r="A820" s="1">
        <f t="shared" si="52"/>
        <v>46381</v>
      </c>
      <c r="B820" s="28">
        <f t="shared" si="53"/>
        <v>0</v>
      </c>
      <c r="C820" s="28">
        <f t="shared" si="51"/>
        <v>365</v>
      </c>
      <c r="D820" s="27">
        <f>VLOOKUP($A$3&amp;$E$3&amp;VLOOKUP($B$5,$V$3:$W$6,2)&amp;$E$2&amp;$E$1,Тарифи!F:P,HLOOKUP($B$4,Тарифи!$H$4:$P$6,2,0),0)</f>
        <v>0.16750000000000001</v>
      </c>
      <c r="E820" s="28">
        <f t="shared" si="54"/>
        <v>0</v>
      </c>
    </row>
    <row r="821" spans="1:5" x14ac:dyDescent="0.4">
      <c r="A821" s="1">
        <f t="shared" si="52"/>
        <v>46382</v>
      </c>
      <c r="B821" s="28">
        <f t="shared" si="53"/>
        <v>0</v>
      </c>
      <c r="C821" s="28">
        <f t="shared" si="51"/>
        <v>365</v>
      </c>
      <c r="D821" s="27">
        <f>VLOOKUP($A$3&amp;$E$3&amp;VLOOKUP($B$5,$V$3:$W$6,2)&amp;$E$2&amp;$E$1,Тарифи!F:P,HLOOKUP($B$4,Тарифи!$H$4:$P$6,2,0),0)</f>
        <v>0.16750000000000001</v>
      </c>
      <c r="E821" s="28">
        <f t="shared" si="54"/>
        <v>0</v>
      </c>
    </row>
    <row r="822" spans="1:5" x14ac:dyDescent="0.4">
      <c r="A822" s="1">
        <f t="shared" si="52"/>
        <v>46383</v>
      </c>
      <c r="B822" s="28">
        <f t="shared" si="53"/>
        <v>0</v>
      </c>
      <c r="C822" s="28">
        <f t="shared" si="51"/>
        <v>365</v>
      </c>
      <c r="D822" s="27">
        <f>VLOOKUP($A$3&amp;$E$3&amp;VLOOKUP($B$5,$V$3:$W$6,2)&amp;$E$2&amp;$E$1,Тарифи!F:P,HLOOKUP($B$4,Тарифи!$H$4:$P$6,2,0),0)</f>
        <v>0.16750000000000001</v>
      </c>
      <c r="E822" s="28">
        <f t="shared" si="54"/>
        <v>0</v>
      </c>
    </row>
    <row r="823" spans="1:5" x14ac:dyDescent="0.4">
      <c r="A823" s="1">
        <f t="shared" si="52"/>
        <v>46384</v>
      </c>
      <c r="B823" s="28">
        <f t="shared" si="53"/>
        <v>0</v>
      </c>
      <c r="C823" s="28">
        <f t="shared" si="51"/>
        <v>365</v>
      </c>
      <c r="D823" s="27">
        <f>VLOOKUP($A$3&amp;$E$3&amp;VLOOKUP($B$5,$V$3:$W$6,2)&amp;$E$2&amp;$E$1,Тарифи!F:P,HLOOKUP($B$4,Тарифи!$H$4:$P$6,2,0),0)</f>
        <v>0.16750000000000001</v>
      </c>
      <c r="E823" s="28">
        <f t="shared" si="54"/>
        <v>0</v>
      </c>
    </row>
    <row r="824" spans="1:5" x14ac:dyDescent="0.4">
      <c r="A824" s="1">
        <f t="shared" si="52"/>
        <v>46385</v>
      </c>
      <c r="B824" s="28">
        <f t="shared" si="53"/>
        <v>0</v>
      </c>
      <c r="C824" s="28">
        <f t="shared" si="51"/>
        <v>365</v>
      </c>
      <c r="D824" s="27">
        <f>VLOOKUP($A$3&amp;$E$3&amp;VLOOKUP($B$5,$V$3:$W$6,2)&amp;$E$2&amp;$E$1,Тарифи!F:P,HLOOKUP($B$4,Тарифи!$H$4:$P$6,2,0),0)</f>
        <v>0.16750000000000001</v>
      </c>
      <c r="E824" s="28">
        <f t="shared" si="54"/>
        <v>0</v>
      </c>
    </row>
    <row r="825" spans="1:5" x14ac:dyDescent="0.4">
      <c r="A825" s="1">
        <f t="shared" si="52"/>
        <v>46386</v>
      </c>
      <c r="B825" s="28">
        <f t="shared" si="53"/>
        <v>0</v>
      </c>
      <c r="C825" s="28">
        <f t="shared" si="51"/>
        <v>365</v>
      </c>
      <c r="D825" s="27">
        <f>VLOOKUP($A$3&amp;$E$3&amp;VLOOKUP($B$5,$V$3:$W$6,2)&amp;$E$2&amp;$E$1,Тарифи!F:P,HLOOKUP($B$4,Тарифи!$H$4:$P$6,2,0),0)</f>
        <v>0.16750000000000001</v>
      </c>
      <c r="E825" s="28">
        <f t="shared" si="54"/>
        <v>0</v>
      </c>
    </row>
    <row r="826" spans="1:5" x14ac:dyDescent="0.4">
      <c r="A826" s="1">
        <f t="shared" si="52"/>
        <v>46387</v>
      </c>
      <c r="B826" s="28">
        <f t="shared" si="53"/>
        <v>0</v>
      </c>
      <c r="C826" s="28">
        <f t="shared" si="51"/>
        <v>365</v>
      </c>
      <c r="D826" s="27">
        <f>VLOOKUP($A$3&amp;$E$3&amp;VLOOKUP($B$5,$V$3:$W$6,2)&amp;$E$2&amp;$E$1,Тарифи!F:P,HLOOKUP($B$4,Тарифи!$H$4:$P$6,2,0),0)</f>
        <v>0.16750000000000001</v>
      </c>
      <c r="E826" s="28">
        <f t="shared" si="54"/>
        <v>0</v>
      </c>
    </row>
    <row r="827" spans="1:5" x14ac:dyDescent="0.4">
      <c r="A827" s="1">
        <f t="shared" si="52"/>
        <v>46388</v>
      </c>
      <c r="B827" s="28">
        <f t="shared" si="53"/>
        <v>0</v>
      </c>
      <c r="C827" s="28">
        <f t="shared" si="51"/>
        <v>365</v>
      </c>
      <c r="D827" s="27">
        <f>VLOOKUP($A$3&amp;$E$3&amp;VLOOKUP($B$5,$V$3:$W$6,2)&amp;$E$2&amp;$E$1,Тарифи!F:P,HLOOKUP($B$4,Тарифи!$H$4:$P$6,2,0),0)</f>
        <v>0.16750000000000001</v>
      </c>
      <c r="E827" s="28">
        <f t="shared" si="54"/>
        <v>0</v>
      </c>
    </row>
    <row r="828" spans="1:5" x14ac:dyDescent="0.4">
      <c r="A828" s="1">
        <f t="shared" si="52"/>
        <v>46389</v>
      </c>
      <c r="B828" s="28">
        <f t="shared" si="53"/>
        <v>0</v>
      </c>
      <c r="C828" s="28">
        <f t="shared" si="51"/>
        <v>365</v>
      </c>
      <c r="D828" s="27">
        <f>VLOOKUP($A$3&amp;$E$3&amp;VLOOKUP($B$5,$V$3:$W$6,2)&amp;$E$2&amp;$E$1,Тарифи!F:P,HLOOKUP($B$4,Тарифи!$H$4:$P$6,2,0),0)</f>
        <v>0.16750000000000001</v>
      </c>
      <c r="E828" s="28">
        <f t="shared" si="54"/>
        <v>0</v>
      </c>
    </row>
    <row r="829" spans="1:5" x14ac:dyDescent="0.4">
      <c r="A829" s="1">
        <f t="shared" si="52"/>
        <v>46390</v>
      </c>
      <c r="B829" s="28">
        <f t="shared" si="53"/>
        <v>0</v>
      </c>
      <c r="C829" s="28">
        <f t="shared" si="51"/>
        <v>365</v>
      </c>
      <c r="D829" s="27">
        <f>VLOOKUP($A$3&amp;$E$3&amp;VLOOKUP($B$5,$V$3:$W$6,2)&amp;$E$2&amp;$E$1,Тарифи!F:P,HLOOKUP($B$4,Тарифи!$H$4:$P$6,2,0),0)</f>
        <v>0.16750000000000001</v>
      </c>
      <c r="E829" s="28">
        <f t="shared" si="54"/>
        <v>0</v>
      </c>
    </row>
    <row r="830" spans="1:5" x14ac:dyDescent="0.4">
      <c r="A830" s="1">
        <f t="shared" si="52"/>
        <v>46391</v>
      </c>
      <c r="B830" s="28">
        <f t="shared" si="53"/>
        <v>0</v>
      </c>
      <c r="C830" s="28">
        <f t="shared" si="51"/>
        <v>365</v>
      </c>
      <c r="D830" s="27">
        <f>VLOOKUP($A$3&amp;$E$3&amp;VLOOKUP($B$5,$V$3:$W$6,2)&amp;$E$2&amp;$E$1,Тарифи!F:P,HLOOKUP($B$4,Тарифи!$H$4:$P$6,2,0),0)</f>
        <v>0.16750000000000001</v>
      </c>
      <c r="E830" s="28">
        <f t="shared" si="54"/>
        <v>0</v>
      </c>
    </row>
    <row r="831" spans="1:5" x14ac:dyDescent="0.4">
      <c r="A831" s="1">
        <f t="shared" si="52"/>
        <v>46392</v>
      </c>
      <c r="B831" s="28">
        <f t="shared" si="53"/>
        <v>0</v>
      </c>
      <c r="C831" s="28">
        <f t="shared" si="51"/>
        <v>365</v>
      </c>
      <c r="D831" s="27">
        <f>VLOOKUP($A$3&amp;$E$3&amp;VLOOKUP($B$5,$V$3:$W$6,2)&amp;$E$2&amp;$E$1,Тарифи!F:P,HLOOKUP($B$4,Тарифи!$H$4:$P$6,2,0),0)</f>
        <v>0.16750000000000001</v>
      </c>
      <c r="E831" s="28">
        <f t="shared" si="54"/>
        <v>0</v>
      </c>
    </row>
    <row r="832" spans="1:5" x14ac:dyDescent="0.4">
      <c r="A832" s="1">
        <f t="shared" si="52"/>
        <v>46393</v>
      </c>
      <c r="B832" s="28">
        <f t="shared" si="53"/>
        <v>0</v>
      </c>
      <c r="C832" s="28">
        <f t="shared" si="51"/>
        <v>365</v>
      </c>
      <c r="D832" s="27">
        <f>VLOOKUP($A$3&amp;$E$3&amp;VLOOKUP($B$5,$V$3:$W$6,2)&amp;$E$2&amp;$E$1,Тарифи!F:P,HLOOKUP($B$4,Тарифи!$H$4:$P$6,2,0),0)</f>
        <v>0.16750000000000001</v>
      </c>
      <c r="E832" s="28">
        <f t="shared" si="54"/>
        <v>0</v>
      </c>
    </row>
    <row r="833" spans="1:5" x14ac:dyDescent="0.4">
      <c r="A833" s="1">
        <f t="shared" si="52"/>
        <v>46394</v>
      </c>
      <c r="B833" s="28">
        <f t="shared" si="53"/>
        <v>0</v>
      </c>
      <c r="C833" s="28">
        <f t="shared" si="51"/>
        <v>365</v>
      </c>
      <c r="D833" s="27">
        <f>VLOOKUP($A$3&amp;$E$3&amp;VLOOKUP($B$5,$V$3:$W$6,2)&amp;$E$2&amp;$E$1,Тарифи!F:P,HLOOKUP($B$4,Тарифи!$H$4:$P$6,2,0),0)</f>
        <v>0.16750000000000001</v>
      </c>
      <c r="E833" s="28">
        <f t="shared" si="54"/>
        <v>0</v>
      </c>
    </row>
    <row r="834" spans="1:5" x14ac:dyDescent="0.4">
      <c r="A834" s="1">
        <f t="shared" si="52"/>
        <v>46395</v>
      </c>
      <c r="B834" s="28">
        <f t="shared" si="53"/>
        <v>0</v>
      </c>
      <c r="C834" s="28">
        <f t="shared" si="51"/>
        <v>365</v>
      </c>
      <c r="D834" s="27">
        <f>VLOOKUP($A$3&amp;$E$3&amp;VLOOKUP($B$5,$V$3:$W$6,2)&amp;$E$2&amp;$E$1,Тарифи!F:P,HLOOKUP($B$4,Тарифи!$H$4:$P$6,2,0),0)</f>
        <v>0.16750000000000001</v>
      </c>
      <c r="E834" s="28">
        <f t="shared" si="54"/>
        <v>0</v>
      </c>
    </row>
    <row r="835" spans="1:5" x14ac:dyDescent="0.4">
      <c r="A835" s="1">
        <f t="shared" si="52"/>
        <v>46396</v>
      </c>
      <c r="B835" s="28">
        <f t="shared" si="53"/>
        <v>0</v>
      </c>
      <c r="C835" s="28">
        <f t="shared" si="51"/>
        <v>365</v>
      </c>
      <c r="D835" s="27">
        <f>VLOOKUP($A$3&amp;$E$3&amp;VLOOKUP($B$5,$V$3:$W$6,2)&amp;$E$2&amp;$E$1,Тарифи!F:P,HLOOKUP($B$4,Тарифи!$H$4:$P$6,2,0),0)</f>
        <v>0.16750000000000001</v>
      </c>
      <c r="E835" s="28">
        <f t="shared" si="54"/>
        <v>0</v>
      </c>
    </row>
    <row r="836" spans="1:5" x14ac:dyDescent="0.4">
      <c r="A836" s="1">
        <f t="shared" si="52"/>
        <v>46397</v>
      </c>
      <c r="B836" s="28">
        <f t="shared" si="53"/>
        <v>0</v>
      </c>
      <c r="C836" s="28">
        <f t="shared" si="51"/>
        <v>365</v>
      </c>
      <c r="D836" s="27">
        <f>VLOOKUP($A$3&amp;$E$3&amp;VLOOKUP($B$5,$V$3:$W$6,2)&amp;$E$2&amp;$E$1,Тарифи!F:P,HLOOKUP($B$4,Тарифи!$H$4:$P$6,2,0),0)</f>
        <v>0.16750000000000001</v>
      </c>
      <c r="E836" s="28">
        <f t="shared" si="54"/>
        <v>0</v>
      </c>
    </row>
    <row r="837" spans="1:5" x14ac:dyDescent="0.4">
      <c r="A837" s="1">
        <f t="shared" si="52"/>
        <v>46398</v>
      </c>
      <c r="B837" s="28">
        <f t="shared" si="53"/>
        <v>0</v>
      </c>
      <c r="C837" s="28">
        <f t="shared" si="51"/>
        <v>365</v>
      </c>
      <c r="D837" s="27">
        <f>VLOOKUP($A$3&amp;$E$3&amp;VLOOKUP($B$5,$V$3:$W$6,2)&amp;$E$2&amp;$E$1,Тарифи!F:P,HLOOKUP($B$4,Тарифи!$H$4:$P$6,2,0),0)</f>
        <v>0.16750000000000001</v>
      </c>
      <c r="E837" s="28">
        <f t="shared" si="54"/>
        <v>0</v>
      </c>
    </row>
    <row r="838" spans="1:5" x14ac:dyDescent="0.4">
      <c r="A838" s="1">
        <f t="shared" si="52"/>
        <v>46399</v>
      </c>
      <c r="B838" s="28">
        <f t="shared" si="53"/>
        <v>0</v>
      </c>
      <c r="C838" s="28">
        <f t="shared" ref="C838:C901" si="55">IFERROR(VLOOKUP(YEAR(A838),$P$3:$Q$11,2,0),365)</f>
        <v>365</v>
      </c>
      <c r="D838" s="27">
        <f>VLOOKUP($A$3&amp;$E$3&amp;VLOOKUP($B$5,$V$3:$W$6,2)&amp;$E$2&amp;$E$1,Тарифи!F:P,HLOOKUP($B$4,Тарифи!$H$4:$P$6,2,0),0)</f>
        <v>0.16750000000000001</v>
      </c>
      <c r="E838" s="28">
        <f t="shared" si="54"/>
        <v>0</v>
      </c>
    </row>
    <row r="839" spans="1:5" x14ac:dyDescent="0.4">
      <c r="A839" s="1">
        <f t="shared" ref="A839:A902" si="56">A838+1</f>
        <v>46400</v>
      </c>
      <c r="B839" s="28">
        <f t="shared" ref="B839:B902" si="57">IF(A839&gt;=$G$4,0,B838)</f>
        <v>0</v>
      </c>
      <c r="C839" s="28">
        <f t="shared" si="55"/>
        <v>365</v>
      </c>
      <c r="D839" s="27">
        <f>VLOOKUP($A$3&amp;$E$3&amp;VLOOKUP($B$5,$V$3:$W$6,2)&amp;$E$2&amp;$E$1,Тарифи!F:P,HLOOKUP($B$4,Тарифи!$H$4:$P$6,2,0),0)</f>
        <v>0.16750000000000001</v>
      </c>
      <c r="E839" s="28">
        <f t="shared" ref="E839:E902" si="58">B839*D839/C839</f>
        <v>0</v>
      </c>
    </row>
    <row r="840" spans="1:5" x14ac:dyDescent="0.4">
      <c r="A840" s="1">
        <f t="shared" si="56"/>
        <v>46401</v>
      </c>
      <c r="B840" s="28">
        <f t="shared" si="57"/>
        <v>0</v>
      </c>
      <c r="C840" s="28">
        <f t="shared" si="55"/>
        <v>365</v>
      </c>
      <c r="D840" s="27">
        <f>VLOOKUP($A$3&amp;$E$3&amp;VLOOKUP($B$5,$V$3:$W$6,2)&amp;$E$2&amp;$E$1,Тарифи!F:P,HLOOKUP($B$4,Тарифи!$H$4:$P$6,2,0),0)</f>
        <v>0.16750000000000001</v>
      </c>
      <c r="E840" s="28">
        <f t="shared" si="58"/>
        <v>0</v>
      </c>
    </row>
    <row r="841" spans="1:5" x14ac:dyDescent="0.4">
      <c r="A841" s="1">
        <f t="shared" si="56"/>
        <v>46402</v>
      </c>
      <c r="B841" s="28">
        <f t="shared" si="57"/>
        <v>0</v>
      </c>
      <c r="C841" s="28">
        <f t="shared" si="55"/>
        <v>365</v>
      </c>
      <c r="D841" s="27">
        <f>VLOOKUP($A$3&amp;$E$3&amp;VLOOKUP($B$5,$V$3:$W$6,2)&amp;$E$2&amp;$E$1,Тарифи!F:P,HLOOKUP($B$4,Тарифи!$H$4:$P$6,2,0),0)</f>
        <v>0.16750000000000001</v>
      </c>
      <c r="E841" s="28">
        <f t="shared" si="58"/>
        <v>0</v>
      </c>
    </row>
    <row r="842" spans="1:5" x14ac:dyDescent="0.4">
      <c r="A842" s="1">
        <f t="shared" si="56"/>
        <v>46403</v>
      </c>
      <c r="B842" s="28">
        <f t="shared" si="57"/>
        <v>0</v>
      </c>
      <c r="C842" s="28">
        <f t="shared" si="55"/>
        <v>365</v>
      </c>
      <c r="D842" s="27">
        <f>VLOOKUP($A$3&amp;$E$3&amp;VLOOKUP($B$5,$V$3:$W$6,2)&amp;$E$2&amp;$E$1,Тарифи!F:P,HLOOKUP($B$4,Тарифи!$H$4:$P$6,2,0),0)</f>
        <v>0.16750000000000001</v>
      </c>
      <c r="E842" s="28">
        <f t="shared" si="58"/>
        <v>0</v>
      </c>
    </row>
    <row r="843" spans="1:5" x14ac:dyDescent="0.4">
      <c r="A843" s="1">
        <f t="shared" si="56"/>
        <v>46404</v>
      </c>
      <c r="B843" s="28">
        <f t="shared" si="57"/>
        <v>0</v>
      </c>
      <c r="C843" s="28">
        <f t="shared" si="55"/>
        <v>365</v>
      </c>
      <c r="D843" s="27">
        <f>VLOOKUP($A$3&amp;$E$3&amp;VLOOKUP($B$5,$V$3:$W$6,2)&amp;$E$2&amp;$E$1,Тарифи!F:P,HLOOKUP($B$4,Тарифи!$H$4:$P$6,2,0),0)</f>
        <v>0.16750000000000001</v>
      </c>
      <c r="E843" s="28">
        <f t="shared" si="58"/>
        <v>0</v>
      </c>
    </row>
    <row r="844" spans="1:5" x14ac:dyDescent="0.4">
      <c r="A844" s="1">
        <f t="shared" si="56"/>
        <v>46405</v>
      </c>
      <c r="B844" s="28">
        <f t="shared" si="57"/>
        <v>0</v>
      </c>
      <c r="C844" s="28">
        <f t="shared" si="55"/>
        <v>365</v>
      </c>
      <c r="D844" s="27">
        <f>VLOOKUP($A$3&amp;$E$3&amp;VLOOKUP($B$5,$V$3:$W$6,2)&amp;$E$2&amp;$E$1,Тарифи!F:P,HLOOKUP($B$4,Тарифи!$H$4:$P$6,2,0),0)</f>
        <v>0.16750000000000001</v>
      </c>
      <c r="E844" s="28">
        <f t="shared" si="58"/>
        <v>0</v>
      </c>
    </row>
    <row r="845" spans="1:5" x14ac:dyDescent="0.4">
      <c r="A845" s="1">
        <f t="shared" si="56"/>
        <v>46406</v>
      </c>
      <c r="B845" s="28">
        <f t="shared" si="57"/>
        <v>0</v>
      </c>
      <c r="C845" s="28">
        <f t="shared" si="55"/>
        <v>365</v>
      </c>
      <c r="D845" s="27">
        <f>VLOOKUP($A$3&amp;$E$3&amp;VLOOKUP($B$5,$V$3:$W$6,2)&amp;$E$2&amp;$E$1,Тарифи!F:P,HLOOKUP($B$4,Тарифи!$H$4:$P$6,2,0),0)</f>
        <v>0.16750000000000001</v>
      </c>
      <c r="E845" s="28">
        <f t="shared" si="58"/>
        <v>0</v>
      </c>
    </row>
    <row r="846" spans="1:5" x14ac:dyDescent="0.4">
      <c r="A846" s="1">
        <f t="shared" si="56"/>
        <v>46407</v>
      </c>
      <c r="B846" s="28">
        <f t="shared" si="57"/>
        <v>0</v>
      </c>
      <c r="C846" s="28">
        <f t="shared" si="55"/>
        <v>365</v>
      </c>
      <c r="D846" s="27">
        <f>VLOOKUP($A$3&amp;$E$3&amp;VLOOKUP($B$5,$V$3:$W$6,2)&amp;$E$2&amp;$E$1,Тарифи!F:P,HLOOKUP($B$4,Тарифи!$H$4:$P$6,2,0),0)</f>
        <v>0.16750000000000001</v>
      </c>
      <c r="E846" s="28">
        <f t="shared" si="58"/>
        <v>0</v>
      </c>
    </row>
    <row r="847" spans="1:5" x14ac:dyDescent="0.4">
      <c r="A847" s="1">
        <f t="shared" si="56"/>
        <v>46408</v>
      </c>
      <c r="B847" s="28">
        <f t="shared" si="57"/>
        <v>0</v>
      </c>
      <c r="C847" s="28">
        <f t="shared" si="55"/>
        <v>365</v>
      </c>
      <c r="D847" s="27">
        <f>VLOOKUP($A$3&amp;$E$3&amp;VLOOKUP($B$5,$V$3:$W$6,2)&amp;$E$2&amp;$E$1,Тарифи!F:P,HLOOKUP($B$4,Тарифи!$H$4:$P$6,2,0),0)</f>
        <v>0.16750000000000001</v>
      </c>
      <c r="E847" s="28">
        <f t="shared" si="58"/>
        <v>0</v>
      </c>
    </row>
    <row r="848" spans="1:5" x14ac:dyDescent="0.4">
      <c r="A848" s="1">
        <f t="shared" si="56"/>
        <v>46409</v>
      </c>
      <c r="B848" s="28">
        <f t="shared" si="57"/>
        <v>0</v>
      </c>
      <c r="C848" s="28">
        <f t="shared" si="55"/>
        <v>365</v>
      </c>
      <c r="D848" s="27">
        <f>VLOOKUP($A$3&amp;$E$3&amp;VLOOKUP($B$5,$V$3:$W$6,2)&amp;$E$2&amp;$E$1,Тарифи!F:P,HLOOKUP($B$4,Тарифи!$H$4:$P$6,2,0),0)</f>
        <v>0.16750000000000001</v>
      </c>
      <c r="E848" s="28">
        <f t="shared" si="58"/>
        <v>0</v>
      </c>
    </row>
    <row r="849" spans="1:5" x14ac:dyDescent="0.4">
      <c r="A849" s="1">
        <f t="shared" si="56"/>
        <v>46410</v>
      </c>
      <c r="B849" s="28">
        <f t="shared" si="57"/>
        <v>0</v>
      </c>
      <c r="C849" s="28">
        <f t="shared" si="55"/>
        <v>365</v>
      </c>
      <c r="D849" s="27">
        <f>VLOOKUP($A$3&amp;$E$3&amp;VLOOKUP($B$5,$V$3:$W$6,2)&amp;$E$2&amp;$E$1,Тарифи!F:P,HLOOKUP($B$4,Тарифи!$H$4:$P$6,2,0),0)</f>
        <v>0.16750000000000001</v>
      </c>
      <c r="E849" s="28">
        <f t="shared" si="58"/>
        <v>0</v>
      </c>
    </row>
    <row r="850" spans="1:5" x14ac:dyDescent="0.4">
      <c r="A850" s="1">
        <f t="shared" si="56"/>
        <v>46411</v>
      </c>
      <c r="B850" s="28">
        <f t="shared" si="57"/>
        <v>0</v>
      </c>
      <c r="C850" s="28">
        <f t="shared" si="55"/>
        <v>365</v>
      </c>
      <c r="D850" s="27">
        <f>VLOOKUP($A$3&amp;$E$3&amp;VLOOKUP($B$5,$V$3:$W$6,2)&amp;$E$2&amp;$E$1,Тарифи!F:P,HLOOKUP($B$4,Тарифи!$H$4:$P$6,2,0),0)</f>
        <v>0.16750000000000001</v>
      </c>
      <c r="E850" s="28">
        <f t="shared" si="58"/>
        <v>0</v>
      </c>
    </row>
    <row r="851" spans="1:5" x14ac:dyDescent="0.4">
      <c r="A851" s="1">
        <f t="shared" si="56"/>
        <v>46412</v>
      </c>
      <c r="B851" s="28">
        <f t="shared" si="57"/>
        <v>0</v>
      </c>
      <c r="C851" s="28">
        <f t="shared" si="55"/>
        <v>365</v>
      </c>
      <c r="D851" s="27">
        <f>VLOOKUP($A$3&amp;$E$3&amp;VLOOKUP($B$5,$V$3:$W$6,2)&amp;$E$2&amp;$E$1,Тарифи!F:P,HLOOKUP($B$4,Тарифи!$H$4:$P$6,2,0),0)</f>
        <v>0.16750000000000001</v>
      </c>
      <c r="E851" s="28">
        <f t="shared" si="58"/>
        <v>0</v>
      </c>
    </row>
    <row r="852" spans="1:5" x14ac:dyDescent="0.4">
      <c r="A852" s="1">
        <f t="shared" si="56"/>
        <v>46413</v>
      </c>
      <c r="B852" s="28">
        <f t="shared" si="57"/>
        <v>0</v>
      </c>
      <c r="C852" s="28">
        <f t="shared" si="55"/>
        <v>365</v>
      </c>
      <c r="D852" s="27">
        <f>VLOOKUP($A$3&amp;$E$3&amp;VLOOKUP($B$5,$V$3:$W$6,2)&amp;$E$2&amp;$E$1,Тарифи!F:P,HLOOKUP($B$4,Тарифи!$H$4:$P$6,2,0),0)</f>
        <v>0.16750000000000001</v>
      </c>
      <c r="E852" s="28">
        <f t="shared" si="58"/>
        <v>0</v>
      </c>
    </row>
    <row r="853" spans="1:5" x14ac:dyDescent="0.4">
      <c r="A853" s="1">
        <f t="shared" si="56"/>
        <v>46414</v>
      </c>
      <c r="B853" s="28">
        <f t="shared" si="57"/>
        <v>0</v>
      </c>
      <c r="C853" s="28">
        <f t="shared" si="55"/>
        <v>365</v>
      </c>
      <c r="D853" s="27">
        <f>VLOOKUP($A$3&amp;$E$3&amp;VLOOKUP($B$5,$V$3:$W$6,2)&amp;$E$2&amp;$E$1,Тарифи!F:P,HLOOKUP($B$4,Тарифи!$H$4:$P$6,2,0),0)</f>
        <v>0.16750000000000001</v>
      </c>
      <c r="E853" s="28">
        <f t="shared" si="58"/>
        <v>0</v>
      </c>
    </row>
    <row r="854" spans="1:5" x14ac:dyDescent="0.4">
      <c r="A854" s="1">
        <f t="shared" si="56"/>
        <v>46415</v>
      </c>
      <c r="B854" s="28">
        <f t="shared" si="57"/>
        <v>0</v>
      </c>
      <c r="C854" s="28">
        <f t="shared" si="55"/>
        <v>365</v>
      </c>
      <c r="D854" s="27">
        <f>VLOOKUP($A$3&amp;$E$3&amp;VLOOKUP($B$5,$V$3:$W$6,2)&amp;$E$2&amp;$E$1,Тарифи!F:P,HLOOKUP($B$4,Тарифи!$H$4:$P$6,2,0),0)</f>
        <v>0.16750000000000001</v>
      </c>
      <c r="E854" s="28">
        <f t="shared" si="58"/>
        <v>0</v>
      </c>
    </row>
    <row r="855" spans="1:5" x14ac:dyDescent="0.4">
      <c r="A855" s="1">
        <f t="shared" si="56"/>
        <v>46416</v>
      </c>
      <c r="B855" s="28">
        <f t="shared" si="57"/>
        <v>0</v>
      </c>
      <c r="C855" s="28">
        <f t="shared" si="55"/>
        <v>365</v>
      </c>
      <c r="D855" s="27">
        <f>VLOOKUP($A$3&amp;$E$3&amp;VLOOKUP($B$5,$V$3:$W$6,2)&amp;$E$2&amp;$E$1,Тарифи!F:P,HLOOKUP($B$4,Тарифи!$H$4:$P$6,2,0),0)</f>
        <v>0.16750000000000001</v>
      </c>
      <c r="E855" s="28">
        <f t="shared" si="58"/>
        <v>0</v>
      </c>
    </row>
    <row r="856" spans="1:5" x14ac:dyDescent="0.4">
      <c r="A856" s="1">
        <f t="shared" si="56"/>
        <v>46417</v>
      </c>
      <c r="B856" s="28">
        <f t="shared" si="57"/>
        <v>0</v>
      </c>
      <c r="C856" s="28">
        <f t="shared" si="55"/>
        <v>365</v>
      </c>
      <c r="D856" s="27">
        <f>VLOOKUP($A$3&amp;$E$3&amp;VLOOKUP($B$5,$V$3:$W$6,2)&amp;$E$2&amp;$E$1,Тарифи!F:P,HLOOKUP($B$4,Тарифи!$H$4:$P$6,2,0),0)</f>
        <v>0.16750000000000001</v>
      </c>
      <c r="E856" s="28">
        <f t="shared" si="58"/>
        <v>0</v>
      </c>
    </row>
    <row r="857" spans="1:5" x14ac:dyDescent="0.4">
      <c r="A857" s="1">
        <f t="shared" si="56"/>
        <v>46418</v>
      </c>
      <c r="B857" s="28">
        <f t="shared" si="57"/>
        <v>0</v>
      </c>
      <c r="C857" s="28">
        <f t="shared" si="55"/>
        <v>365</v>
      </c>
      <c r="D857" s="27">
        <f>VLOOKUP($A$3&amp;$E$3&amp;VLOOKUP($B$5,$V$3:$W$6,2)&amp;$E$2&amp;$E$1,Тарифи!F:P,HLOOKUP($B$4,Тарифи!$H$4:$P$6,2,0),0)</f>
        <v>0.16750000000000001</v>
      </c>
      <c r="E857" s="28">
        <f t="shared" si="58"/>
        <v>0</v>
      </c>
    </row>
    <row r="858" spans="1:5" x14ac:dyDescent="0.4">
      <c r="A858" s="1">
        <f t="shared" si="56"/>
        <v>46419</v>
      </c>
      <c r="B858" s="28">
        <f t="shared" si="57"/>
        <v>0</v>
      </c>
      <c r="C858" s="28">
        <f t="shared" si="55"/>
        <v>365</v>
      </c>
      <c r="D858" s="27">
        <f>VLOOKUP($A$3&amp;$E$3&amp;VLOOKUP($B$5,$V$3:$W$6,2)&amp;$E$2&amp;$E$1,Тарифи!F:P,HLOOKUP($B$4,Тарифи!$H$4:$P$6,2,0),0)</f>
        <v>0.16750000000000001</v>
      </c>
      <c r="E858" s="28">
        <f t="shared" si="58"/>
        <v>0</v>
      </c>
    </row>
    <row r="859" spans="1:5" x14ac:dyDescent="0.4">
      <c r="A859" s="1">
        <f t="shared" si="56"/>
        <v>46420</v>
      </c>
      <c r="B859" s="28">
        <f t="shared" si="57"/>
        <v>0</v>
      </c>
      <c r="C859" s="28">
        <f t="shared" si="55"/>
        <v>365</v>
      </c>
      <c r="D859" s="27">
        <f>VLOOKUP($A$3&amp;$E$3&amp;VLOOKUP($B$5,$V$3:$W$6,2)&amp;$E$2&amp;$E$1,Тарифи!F:P,HLOOKUP($B$4,Тарифи!$H$4:$P$6,2,0),0)</f>
        <v>0.16750000000000001</v>
      </c>
      <c r="E859" s="28">
        <f t="shared" si="58"/>
        <v>0</v>
      </c>
    </row>
    <row r="860" spans="1:5" x14ac:dyDescent="0.4">
      <c r="A860" s="1">
        <f t="shared" si="56"/>
        <v>46421</v>
      </c>
      <c r="B860" s="28">
        <f t="shared" si="57"/>
        <v>0</v>
      </c>
      <c r="C860" s="28">
        <f t="shared" si="55"/>
        <v>365</v>
      </c>
      <c r="D860" s="27">
        <f>VLOOKUP($A$3&amp;$E$3&amp;VLOOKUP($B$5,$V$3:$W$6,2)&amp;$E$2&amp;$E$1,Тарифи!F:P,HLOOKUP($B$4,Тарифи!$H$4:$P$6,2,0),0)</f>
        <v>0.16750000000000001</v>
      </c>
      <c r="E860" s="28">
        <f t="shared" si="58"/>
        <v>0</v>
      </c>
    </row>
    <row r="861" spans="1:5" x14ac:dyDescent="0.4">
      <c r="A861" s="1">
        <f t="shared" si="56"/>
        <v>46422</v>
      </c>
      <c r="B861" s="28">
        <f t="shared" si="57"/>
        <v>0</v>
      </c>
      <c r="C861" s="28">
        <f t="shared" si="55"/>
        <v>365</v>
      </c>
      <c r="D861" s="27">
        <f>VLOOKUP($A$3&amp;$E$3&amp;VLOOKUP($B$5,$V$3:$W$6,2)&amp;$E$2&amp;$E$1,Тарифи!F:P,HLOOKUP($B$4,Тарифи!$H$4:$P$6,2,0),0)</f>
        <v>0.16750000000000001</v>
      </c>
      <c r="E861" s="28">
        <f t="shared" si="58"/>
        <v>0</v>
      </c>
    </row>
    <row r="862" spans="1:5" x14ac:dyDescent="0.4">
      <c r="A862" s="1">
        <f t="shared" si="56"/>
        <v>46423</v>
      </c>
      <c r="B862" s="28">
        <f t="shared" si="57"/>
        <v>0</v>
      </c>
      <c r="C862" s="28">
        <f t="shared" si="55"/>
        <v>365</v>
      </c>
      <c r="D862" s="27">
        <f>VLOOKUP($A$3&amp;$E$3&amp;VLOOKUP($B$5,$V$3:$W$6,2)&amp;$E$2&amp;$E$1,Тарифи!F:P,HLOOKUP($B$4,Тарифи!$H$4:$P$6,2,0),0)</f>
        <v>0.16750000000000001</v>
      </c>
      <c r="E862" s="28">
        <f t="shared" si="58"/>
        <v>0</v>
      </c>
    </row>
    <row r="863" spans="1:5" x14ac:dyDescent="0.4">
      <c r="A863" s="1">
        <f t="shared" si="56"/>
        <v>46424</v>
      </c>
      <c r="B863" s="28">
        <f t="shared" si="57"/>
        <v>0</v>
      </c>
      <c r="C863" s="28">
        <f t="shared" si="55"/>
        <v>365</v>
      </c>
      <c r="D863" s="27">
        <f>VLOOKUP($A$3&amp;$E$3&amp;VLOOKUP($B$5,$V$3:$W$6,2)&amp;$E$2&amp;$E$1,Тарифи!F:P,HLOOKUP($B$4,Тарифи!$H$4:$P$6,2,0),0)</f>
        <v>0.16750000000000001</v>
      </c>
      <c r="E863" s="28">
        <f t="shared" si="58"/>
        <v>0</v>
      </c>
    </row>
    <row r="864" spans="1:5" x14ac:dyDescent="0.4">
      <c r="A864" s="1">
        <f t="shared" si="56"/>
        <v>46425</v>
      </c>
      <c r="B864" s="28">
        <f t="shared" si="57"/>
        <v>0</v>
      </c>
      <c r="C864" s="28">
        <f t="shared" si="55"/>
        <v>365</v>
      </c>
      <c r="D864" s="27">
        <f>VLOOKUP($A$3&amp;$E$3&amp;VLOOKUP($B$5,$V$3:$W$6,2)&amp;$E$2&amp;$E$1,Тарифи!F:P,HLOOKUP($B$4,Тарифи!$H$4:$P$6,2,0),0)</f>
        <v>0.16750000000000001</v>
      </c>
      <c r="E864" s="28">
        <f t="shared" si="58"/>
        <v>0</v>
      </c>
    </row>
    <row r="865" spans="1:5" x14ac:dyDescent="0.4">
      <c r="A865" s="1">
        <f t="shared" si="56"/>
        <v>46426</v>
      </c>
      <c r="B865" s="28">
        <f t="shared" si="57"/>
        <v>0</v>
      </c>
      <c r="C865" s="28">
        <f t="shared" si="55"/>
        <v>365</v>
      </c>
      <c r="D865" s="27">
        <f>VLOOKUP($A$3&amp;$E$3&amp;VLOOKUP($B$5,$V$3:$W$6,2)&amp;$E$2&amp;$E$1,Тарифи!F:P,HLOOKUP($B$4,Тарифи!$H$4:$P$6,2,0),0)</f>
        <v>0.16750000000000001</v>
      </c>
      <c r="E865" s="28">
        <f t="shared" si="58"/>
        <v>0</v>
      </c>
    </row>
    <row r="866" spans="1:5" x14ac:dyDescent="0.4">
      <c r="A866" s="1">
        <f t="shared" si="56"/>
        <v>46427</v>
      </c>
      <c r="B866" s="28">
        <f t="shared" si="57"/>
        <v>0</v>
      </c>
      <c r="C866" s="28">
        <f t="shared" si="55"/>
        <v>365</v>
      </c>
      <c r="D866" s="27">
        <f>VLOOKUP($A$3&amp;$E$3&amp;VLOOKUP($B$5,$V$3:$W$6,2)&amp;$E$2&amp;$E$1,Тарифи!F:P,HLOOKUP($B$4,Тарифи!$H$4:$P$6,2,0),0)</f>
        <v>0.16750000000000001</v>
      </c>
      <c r="E866" s="28">
        <f t="shared" si="58"/>
        <v>0</v>
      </c>
    </row>
    <row r="867" spans="1:5" x14ac:dyDescent="0.4">
      <c r="A867" s="1">
        <f t="shared" si="56"/>
        <v>46428</v>
      </c>
      <c r="B867" s="28">
        <f t="shared" si="57"/>
        <v>0</v>
      </c>
      <c r="C867" s="28">
        <f t="shared" si="55"/>
        <v>365</v>
      </c>
      <c r="D867" s="27">
        <f>VLOOKUP($A$3&amp;$E$3&amp;VLOOKUP($B$5,$V$3:$W$6,2)&amp;$E$2&amp;$E$1,Тарифи!F:P,HLOOKUP($B$4,Тарифи!$H$4:$P$6,2,0),0)</f>
        <v>0.16750000000000001</v>
      </c>
      <c r="E867" s="28">
        <f t="shared" si="58"/>
        <v>0</v>
      </c>
    </row>
    <row r="868" spans="1:5" x14ac:dyDescent="0.4">
      <c r="A868" s="1">
        <f t="shared" si="56"/>
        <v>46429</v>
      </c>
      <c r="B868" s="28">
        <f t="shared" si="57"/>
        <v>0</v>
      </c>
      <c r="C868" s="28">
        <f t="shared" si="55"/>
        <v>365</v>
      </c>
      <c r="D868" s="27">
        <f>VLOOKUP($A$3&amp;$E$3&amp;VLOOKUP($B$5,$V$3:$W$6,2)&amp;$E$2&amp;$E$1,Тарифи!F:P,HLOOKUP($B$4,Тарифи!$H$4:$P$6,2,0),0)</f>
        <v>0.16750000000000001</v>
      </c>
      <c r="E868" s="28">
        <f t="shared" si="58"/>
        <v>0</v>
      </c>
    </row>
    <row r="869" spans="1:5" x14ac:dyDescent="0.4">
      <c r="A869" s="1">
        <f t="shared" si="56"/>
        <v>46430</v>
      </c>
      <c r="B869" s="28">
        <f t="shared" si="57"/>
        <v>0</v>
      </c>
      <c r="C869" s="28">
        <f t="shared" si="55"/>
        <v>365</v>
      </c>
      <c r="D869" s="27">
        <f>VLOOKUP($A$3&amp;$E$3&amp;VLOOKUP($B$5,$V$3:$W$6,2)&amp;$E$2&amp;$E$1,Тарифи!F:P,HLOOKUP($B$4,Тарифи!$H$4:$P$6,2,0),0)</f>
        <v>0.16750000000000001</v>
      </c>
      <c r="E869" s="28">
        <f t="shared" si="58"/>
        <v>0</v>
      </c>
    </row>
    <row r="870" spans="1:5" x14ac:dyDescent="0.4">
      <c r="A870" s="1">
        <f t="shared" si="56"/>
        <v>46431</v>
      </c>
      <c r="B870" s="28">
        <f t="shared" si="57"/>
        <v>0</v>
      </c>
      <c r="C870" s="28">
        <f t="shared" si="55"/>
        <v>365</v>
      </c>
      <c r="D870" s="27">
        <f>VLOOKUP($A$3&amp;$E$3&amp;VLOOKUP($B$5,$V$3:$W$6,2)&amp;$E$2&amp;$E$1,Тарифи!F:P,HLOOKUP($B$4,Тарифи!$H$4:$P$6,2,0),0)</f>
        <v>0.16750000000000001</v>
      </c>
      <c r="E870" s="28">
        <f t="shared" si="58"/>
        <v>0</v>
      </c>
    </row>
    <row r="871" spans="1:5" x14ac:dyDescent="0.4">
      <c r="A871" s="1">
        <f t="shared" si="56"/>
        <v>46432</v>
      </c>
      <c r="B871" s="28">
        <f t="shared" si="57"/>
        <v>0</v>
      </c>
      <c r="C871" s="28">
        <f t="shared" si="55"/>
        <v>365</v>
      </c>
      <c r="D871" s="27">
        <f>VLOOKUP($A$3&amp;$E$3&amp;VLOOKUP($B$5,$V$3:$W$6,2)&amp;$E$2&amp;$E$1,Тарифи!F:P,HLOOKUP($B$4,Тарифи!$H$4:$P$6,2,0),0)</f>
        <v>0.16750000000000001</v>
      </c>
      <c r="E871" s="28">
        <f t="shared" si="58"/>
        <v>0</v>
      </c>
    </row>
    <row r="872" spans="1:5" x14ac:dyDescent="0.4">
      <c r="A872" s="1">
        <f t="shared" si="56"/>
        <v>46433</v>
      </c>
      <c r="B872" s="28">
        <f t="shared" si="57"/>
        <v>0</v>
      </c>
      <c r="C872" s="28">
        <f t="shared" si="55"/>
        <v>365</v>
      </c>
      <c r="D872" s="27">
        <f>VLOOKUP($A$3&amp;$E$3&amp;VLOOKUP($B$5,$V$3:$W$6,2)&amp;$E$2&amp;$E$1,Тарифи!F:P,HLOOKUP($B$4,Тарифи!$H$4:$P$6,2,0),0)</f>
        <v>0.16750000000000001</v>
      </c>
      <c r="E872" s="28">
        <f t="shared" si="58"/>
        <v>0</v>
      </c>
    </row>
    <row r="873" spans="1:5" x14ac:dyDescent="0.4">
      <c r="A873" s="1">
        <f t="shared" si="56"/>
        <v>46434</v>
      </c>
      <c r="B873" s="28">
        <f t="shared" si="57"/>
        <v>0</v>
      </c>
      <c r="C873" s="28">
        <f t="shared" si="55"/>
        <v>365</v>
      </c>
      <c r="D873" s="27">
        <f>VLOOKUP($A$3&amp;$E$3&amp;VLOOKUP($B$5,$V$3:$W$6,2)&amp;$E$2&amp;$E$1,Тарифи!F:P,HLOOKUP($B$4,Тарифи!$H$4:$P$6,2,0),0)</f>
        <v>0.16750000000000001</v>
      </c>
      <c r="E873" s="28">
        <f t="shared" si="58"/>
        <v>0</v>
      </c>
    </row>
    <row r="874" spans="1:5" x14ac:dyDescent="0.4">
      <c r="A874" s="1">
        <f t="shared" si="56"/>
        <v>46435</v>
      </c>
      <c r="B874" s="28">
        <f t="shared" si="57"/>
        <v>0</v>
      </c>
      <c r="C874" s="28">
        <f t="shared" si="55"/>
        <v>365</v>
      </c>
      <c r="D874" s="27">
        <f>VLOOKUP($A$3&amp;$E$3&amp;VLOOKUP($B$5,$V$3:$W$6,2)&amp;$E$2&amp;$E$1,Тарифи!F:P,HLOOKUP($B$4,Тарифи!$H$4:$P$6,2,0),0)</f>
        <v>0.16750000000000001</v>
      </c>
      <c r="E874" s="28">
        <f t="shared" si="58"/>
        <v>0</v>
      </c>
    </row>
    <row r="875" spans="1:5" x14ac:dyDescent="0.4">
      <c r="A875" s="1">
        <f t="shared" si="56"/>
        <v>46436</v>
      </c>
      <c r="B875" s="28">
        <f t="shared" si="57"/>
        <v>0</v>
      </c>
      <c r="C875" s="28">
        <f t="shared" si="55"/>
        <v>365</v>
      </c>
      <c r="D875" s="27">
        <f>VLOOKUP($A$3&amp;$E$3&amp;VLOOKUP($B$5,$V$3:$W$6,2)&amp;$E$2&amp;$E$1,Тарифи!F:P,HLOOKUP($B$4,Тарифи!$H$4:$P$6,2,0),0)</f>
        <v>0.16750000000000001</v>
      </c>
      <c r="E875" s="28">
        <f t="shared" si="58"/>
        <v>0</v>
      </c>
    </row>
    <row r="876" spans="1:5" x14ac:dyDescent="0.4">
      <c r="A876" s="1">
        <f t="shared" si="56"/>
        <v>46437</v>
      </c>
      <c r="B876" s="28">
        <f t="shared" si="57"/>
        <v>0</v>
      </c>
      <c r="C876" s="28">
        <f t="shared" si="55"/>
        <v>365</v>
      </c>
      <c r="D876" s="27">
        <f>VLOOKUP($A$3&amp;$E$3&amp;VLOOKUP($B$5,$V$3:$W$6,2)&amp;$E$2&amp;$E$1,Тарифи!F:P,HLOOKUP($B$4,Тарифи!$H$4:$P$6,2,0),0)</f>
        <v>0.16750000000000001</v>
      </c>
      <c r="E876" s="28">
        <f t="shared" si="58"/>
        <v>0</v>
      </c>
    </row>
    <row r="877" spans="1:5" x14ac:dyDescent="0.4">
      <c r="A877" s="1">
        <f t="shared" si="56"/>
        <v>46438</v>
      </c>
      <c r="B877" s="28">
        <f t="shared" si="57"/>
        <v>0</v>
      </c>
      <c r="C877" s="28">
        <f t="shared" si="55"/>
        <v>365</v>
      </c>
      <c r="D877" s="27">
        <f>VLOOKUP($A$3&amp;$E$3&amp;VLOOKUP($B$5,$V$3:$W$6,2)&amp;$E$2&amp;$E$1,Тарифи!F:P,HLOOKUP($B$4,Тарифи!$H$4:$P$6,2,0),0)</f>
        <v>0.16750000000000001</v>
      </c>
      <c r="E877" s="28">
        <f t="shared" si="58"/>
        <v>0</v>
      </c>
    </row>
    <row r="878" spans="1:5" x14ac:dyDescent="0.4">
      <c r="A878" s="1">
        <f t="shared" si="56"/>
        <v>46439</v>
      </c>
      <c r="B878" s="28">
        <f t="shared" si="57"/>
        <v>0</v>
      </c>
      <c r="C878" s="28">
        <f t="shared" si="55"/>
        <v>365</v>
      </c>
      <c r="D878" s="27">
        <f>VLOOKUP($A$3&amp;$E$3&amp;VLOOKUP($B$5,$V$3:$W$6,2)&amp;$E$2&amp;$E$1,Тарифи!F:P,HLOOKUP($B$4,Тарифи!$H$4:$P$6,2,0),0)</f>
        <v>0.16750000000000001</v>
      </c>
      <c r="E878" s="28">
        <f t="shared" si="58"/>
        <v>0</v>
      </c>
    </row>
    <row r="879" spans="1:5" x14ac:dyDescent="0.4">
      <c r="A879" s="1">
        <f t="shared" si="56"/>
        <v>46440</v>
      </c>
      <c r="B879" s="28">
        <f t="shared" si="57"/>
        <v>0</v>
      </c>
      <c r="C879" s="28">
        <f t="shared" si="55"/>
        <v>365</v>
      </c>
      <c r="D879" s="27">
        <f>VLOOKUP($A$3&amp;$E$3&amp;VLOOKUP($B$5,$V$3:$W$6,2)&amp;$E$2&amp;$E$1,Тарифи!F:P,HLOOKUP($B$4,Тарифи!$H$4:$P$6,2,0),0)</f>
        <v>0.16750000000000001</v>
      </c>
      <c r="E879" s="28">
        <f t="shared" si="58"/>
        <v>0</v>
      </c>
    </row>
    <row r="880" spans="1:5" x14ac:dyDescent="0.4">
      <c r="A880" s="1">
        <f t="shared" si="56"/>
        <v>46441</v>
      </c>
      <c r="B880" s="28">
        <f t="shared" si="57"/>
        <v>0</v>
      </c>
      <c r="C880" s="28">
        <f t="shared" si="55"/>
        <v>365</v>
      </c>
      <c r="D880" s="27">
        <f>VLOOKUP($A$3&amp;$E$3&amp;VLOOKUP($B$5,$V$3:$W$6,2)&amp;$E$2&amp;$E$1,Тарифи!F:P,HLOOKUP($B$4,Тарифи!$H$4:$P$6,2,0),0)</f>
        <v>0.16750000000000001</v>
      </c>
      <c r="E880" s="28">
        <f t="shared" si="58"/>
        <v>0</v>
      </c>
    </row>
    <row r="881" spans="1:5" x14ac:dyDescent="0.4">
      <c r="A881" s="1">
        <f t="shared" si="56"/>
        <v>46442</v>
      </c>
      <c r="B881" s="28">
        <f t="shared" si="57"/>
        <v>0</v>
      </c>
      <c r="C881" s="28">
        <f t="shared" si="55"/>
        <v>365</v>
      </c>
      <c r="D881" s="27">
        <f>VLOOKUP($A$3&amp;$E$3&amp;VLOOKUP($B$5,$V$3:$W$6,2)&amp;$E$2&amp;$E$1,Тарифи!F:P,HLOOKUP($B$4,Тарифи!$H$4:$P$6,2,0),0)</f>
        <v>0.16750000000000001</v>
      </c>
      <c r="E881" s="28">
        <f t="shared" si="58"/>
        <v>0</v>
      </c>
    </row>
    <row r="882" spans="1:5" x14ac:dyDescent="0.4">
      <c r="A882" s="1">
        <f t="shared" si="56"/>
        <v>46443</v>
      </c>
      <c r="B882" s="28">
        <f t="shared" si="57"/>
        <v>0</v>
      </c>
      <c r="C882" s="28">
        <f t="shared" si="55"/>
        <v>365</v>
      </c>
      <c r="D882" s="27">
        <f>VLOOKUP($A$3&amp;$E$3&amp;VLOOKUP($B$5,$V$3:$W$6,2)&amp;$E$2&amp;$E$1,Тарифи!F:P,HLOOKUP($B$4,Тарифи!$H$4:$P$6,2,0),0)</f>
        <v>0.16750000000000001</v>
      </c>
      <c r="E882" s="28">
        <f t="shared" si="58"/>
        <v>0</v>
      </c>
    </row>
    <row r="883" spans="1:5" x14ac:dyDescent="0.4">
      <c r="A883" s="1">
        <f t="shared" si="56"/>
        <v>46444</v>
      </c>
      <c r="B883" s="28">
        <f t="shared" si="57"/>
        <v>0</v>
      </c>
      <c r="C883" s="28">
        <f t="shared" si="55"/>
        <v>365</v>
      </c>
      <c r="D883" s="27">
        <f>VLOOKUP($A$3&amp;$E$3&amp;VLOOKUP($B$5,$V$3:$W$6,2)&amp;$E$2&amp;$E$1,Тарифи!F:P,HLOOKUP($B$4,Тарифи!$H$4:$P$6,2,0),0)</f>
        <v>0.16750000000000001</v>
      </c>
      <c r="E883" s="28">
        <f t="shared" si="58"/>
        <v>0</v>
      </c>
    </row>
    <row r="884" spans="1:5" x14ac:dyDescent="0.4">
      <c r="A884" s="1">
        <f t="shared" si="56"/>
        <v>46445</v>
      </c>
      <c r="B884" s="28">
        <f t="shared" si="57"/>
        <v>0</v>
      </c>
      <c r="C884" s="28">
        <f t="shared" si="55"/>
        <v>365</v>
      </c>
      <c r="D884" s="27">
        <f>VLOOKUP($A$3&amp;$E$3&amp;VLOOKUP($B$5,$V$3:$W$6,2)&amp;$E$2&amp;$E$1,Тарифи!F:P,HLOOKUP($B$4,Тарифи!$H$4:$P$6,2,0),0)</f>
        <v>0.16750000000000001</v>
      </c>
      <c r="E884" s="28">
        <f t="shared" si="58"/>
        <v>0</v>
      </c>
    </row>
    <row r="885" spans="1:5" x14ac:dyDescent="0.4">
      <c r="A885" s="1">
        <f t="shared" si="56"/>
        <v>46446</v>
      </c>
      <c r="B885" s="28">
        <f t="shared" si="57"/>
        <v>0</v>
      </c>
      <c r="C885" s="28">
        <f t="shared" si="55"/>
        <v>365</v>
      </c>
      <c r="D885" s="27">
        <f>VLOOKUP($A$3&amp;$E$3&amp;VLOOKUP($B$5,$V$3:$W$6,2)&amp;$E$2&amp;$E$1,Тарифи!F:P,HLOOKUP($B$4,Тарифи!$H$4:$P$6,2,0),0)</f>
        <v>0.16750000000000001</v>
      </c>
      <c r="E885" s="28">
        <f t="shared" si="58"/>
        <v>0</v>
      </c>
    </row>
    <row r="886" spans="1:5" x14ac:dyDescent="0.4">
      <c r="A886" s="1">
        <f t="shared" si="56"/>
        <v>46447</v>
      </c>
      <c r="B886" s="28">
        <f t="shared" si="57"/>
        <v>0</v>
      </c>
      <c r="C886" s="28">
        <f t="shared" si="55"/>
        <v>365</v>
      </c>
      <c r="D886" s="27">
        <f>VLOOKUP($A$3&amp;$E$3&amp;VLOOKUP($B$5,$V$3:$W$6,2)&amp;$E$2&amp;$E$1,Тарифи!F:P,HLOOKUP($B$4,Тарифи!$H$4:$P$6,2,0),0)</f>
        <v>0.16750000000000001</v>
      </c>
      <c r="E886" s="28">
        <f t="shared" si="58"/>
        <v>0</v>
      </c>
    </row>
    <row r="887" spans="1:5" x14ac:dyDescent="0.4">
      <c r="A887" s="1">
        <f t="shared" si="56"/>
        <v>46448</v>
      </c>
      <c r="B887" s="28">
        <f t="shared" si="57"/>
        <v>0</v>
      </c>
      <c r="C887" s="28">
        <f t="shared" si="55"/>
        <v>365</v>
      </c>
      <c r="D887" s="27">
        <f>VLOOKUP($A$3&amp;$E$3&amp;VLOOKUP($B$5,$V$3:$W$6,2)&amp;$E$2&amp;$E$1,Тарифи!F:P,HLOOKUP($B$4,Тарифи!$H$4:$P$6,2,0),0)</f>
        <v>0.16750000000000001</v>
      </c>
      <c r="E887" s="28">
        <f t="shared" si="58"/>
        <v>0</v>
      </c>
    </row>
    <row r="888" spans="1:5" x14ac:dyDescent="0.4">
      <c r="A888" s="1">
        <f t="shared" si="56"/>
        <v>46449</v>
      </c>
      <c r="B888" s="28">
        <f t="shared" si="57"/>
        <v>0</v>
      </c>
      <c r="C888" s="28">
        <f t="shared" si="55"/>
        <v>365</v>
      </c>
      <c r="D888" s="27">
        <f>VLOOKUP($A$3&amp;$E$3&amp;VLOOKUP($B$5,$V$3:$W$6,2)&amp;$E$2&amp;$E$1,Тарифи!F:P,HLOOKUP($B$4,Тарифи!$H$4:$P$6,2,0),0)</f>
        <v>0.16750000000000001</v>
      </c>
      <c r="E888" s="28">
        <f t="shared" si="58"/>
        <v>0</v>
      </c>
    </row>
    <row r="889" spans="1:5" x14ac:dyDescent="0.4">
      <c r="A889" s="1">
        <f t="shared" si="56"/>
        <v>46450</v>
      </c>
      <c r="B889" s="28">
        <f t="shared" si="57"/>
        <v>0</v>
      </c>
      <c r="C889" s="28">
        <f t="shared" si="55"/>
        <v>365</v>
      </c>
      <c r="D889" s="27">
        <f>VLOOKUP($A$3&amp;$E$3&amp;VLOOKUP($B$5,$V$3:$W$6,2)&amp;$E$2&amp;$E$1,Тарифи!F:P,HLOOKUP($B$4,Тарифи!$H$4:$P$6,2,0),0)</f>
        <v>0.16750000000000001</v>
      </c>
      <c r="E889" s="28">
        <f t="shared" si="58"/>
        <v>0</v>
      </c>
    </row>
    <row r="890" spans="1:5" x14ac:dyDescent="0.4">
      <c r="A890" s="1">
        <f t="shared" si="56"/>
        <v>46451</v>
      </c>
      <c r="B890" s="28">
        <f t="shared" si="57"/>
        <v>0</v>
      </c>
      <c r="C890" s="28">
        <f t="shared" si="55"/>
        <v>365</v>
      </c>
      <c r="D890" s="27">
        <f>VLOOKUP($A$3&amp;$E$3&amp;VLOOKUP($B$5,$V$3:$W$6,2)&amp;$E$2&amp;$E$1,Тарифи!F:P,HLOOKUP($B$4,Тарифи!$H$4:$P$6,2,0),0)</f>
        <v>0.16750000000000001</v>
      </c>
      <c r="E890" s="28">
        <f t="shared" si="58"/>
        <v>0</v>
      </c>
    </row>
    <row r="891" spans="1:5" x14ac:dyDescent="0.4">
      <c r="A891" s="1">
        <f t="shared" si="56"/>
        <v>46452</v>
      </c>
      <c r="B891" s="28">
        <f t="shared" si="57"/>
        <v>0</v>
      </c>
      <c r="C891" s="28">
        <f t="shared" si="55"/>
        <v>365</v>
      </c>
      <c r="D891" s="27">
        <f>VLOOKUP($A$3&amp;$E$3&amp;VLOOKUP($B$5,$V$3:$W$6,2)&amp;$E$2&amp;$E$1,Тарифи!F:P,HLOOKUP($B$4,Тарифи!$H$4:$P$6,2,0),0)</f>
        <v>0.16750000000000001</v>
      </c>
      <c r="E891" s="28">
        <f t="shared" si="58"/>
        <v>0</v>
      </c>
    </row>
    <row r="892" spans="1:5" x14ac:dyDescent="0.4">
      <c r="A892" s="1">
        <f t="shared" si="56"/>
        <v>46453</v>
      </c>
      <c r="B892" s="28">
        <f t="shared" si="57"/>
        <v>0</v>
      </c>
      <c r="C892" s="28">
        <f t="shared" si="55"/>
        <v>365</v>
      </c>
      <c r="D892" s="27">
        <f>VLOOKUP($A$3&amp;$E$3&amp;VLOOKUP($B$5,$V$3:$W$6,2)&amp;$E$2&amp;$E$1,Тарифи!F:P,HLOOKUP($B$4,Тарифи!$H$4:$P$6,2,0),0)</f>
        <v>0.16750000000000001</v>
      </c>
      <c r="E892" s="28">
        <f t="shared" si="58"/>
        <v>0</v>
      </c>
    </row>
    <row r="893" spans="1:5" x14ac:dyDescent="0.4">
      <c r="A893" s="1">
        <f t="shared" si="56"/>
        <v>46454</v>
      </c>
      <c r="B893" s="28">
        <f t="shared" si="57"/>
        <v>0</v>
      </c>
      <c r="C893" s="28">
        <f t="shared" si="55"/>
        <v>365</v>
      </c>
      <c r="D893" s="27">
        <f>VLOOKUP($A$3&amp;$E$3&amp;VLOOKUP($B$5,$V$3:$W$6,2)&amp;$E$2&amp;$E$1,Тарифи!F:P,HLOOKUP($B$4,Тарифи!$H$4:$P$6,2,0),0)</f>
        <v>0.16750000000000001</v>
      </c>
      <c r="E893" s="28">
        <f t="shared" si="58"/>
        <v>0</v>
      </c>
    </row>
    <row r="894" spans="1:5" x14ac:dyDescent="0.4">
      <c r="A894" s="1">
        <f t="shared" si="56"/>
        <v>46455</v>
      </c>
      <c r="B894" s="28">
        <f t="shared" si="57"/>
        <v>0</v>
      </c>
      <c r="C894" s="28">
        <f t="shared" si="55"/>
        <v>365</v>
      </c>
      <c r="D894" s="27">
        <f>VLOOKUP($A$3&amp;$E$3&amp;VLOOKUP($B$5,$V$3:$W$6,2)&amp;$E$2&amp;$E$1,Тарифи!F:P,HLOOKUP($B$4,Тарифи!$H$4:$P$6,2,0),0)</f>
        <v>0.16750000000000001</v>
      </c>
      <c r="E894" s="28">
        <f t="shared" si="58"/>
        <v>0</v>
      </c>
    </row>
    <row r="895" spans="1:5" x14ac:dyDescent="0.4">
      <c r="A895" s="1">
        <f t="shared" si="56"/>
        <v>46456</v>
      </c>
      <c r="B895" s="28">
        <f t="shared" si="57"/>
        <v>0</v>
      </c>
      <c r="C895" s="28">
        <f t="shared" si="55"/>
        <v>365</v>
      </c>
      <c r="D895" s="27">
        <f>VLOOKUP($A$3&amp;$E$3&amp;VLOOKUP($B$5,$V$3:$W$6,2)&amp;$E$2&amp;$E$1,Тарифи!F:P,HLOOKUP($B$4,Тарифи!$H$4:$P$6,2,0),0)</f>
        <v>0.16750000000000001</v>
      </c>
      <c r="E895" s="28">
        <f t="shared" si="58"/>
        <v>0</v>
      </c>
    </row>
    <row r="896" spans="1:5" x14ac:dyDescent="0.4">
      <c r="A896" s="1">
        <f t="shared" si="56"/>
        <v>46457</v>
      </c>
      <c r="B896" s="28">
        <f t="shared" si="57"/>
        <v>0</v>
      </c>
      <c r="C896" s="28">
        <f t="shared" si="55"/>
        <v>365</v>
      </c>
      <c r="D896" s="27">
        <f>VLOOKUP($A$3&amp;$E$3&amp;VLOOKUP($B$5,$V$3:$W$6,2)&amp;$E$2&amp;$E$1,Тарифи!F:P,HLOOKUP($B$4,Тарифи!$H$4:$P$6,2,0),0)</f>
        <v>0.16750000000000001</v>
      </c>
      <c r="E896" s="28">
        <f t="shared" si="58"/>
        <v>0</v>
      </c>
    </row>
    <row r="897" spans="1:5" x14ac:dyDescent="0.4">
      <c r="A897" s="1">
        <f t="shared" si="56"/>
        <v>46458</v>
      </c>
      <c r="B897" s="28">
        <f t="shared" si="57"/>
        <v>0</v>
      </c>
      <c r="C897" s="28">
        <f t="shared" si="55"/>
        <v>365</v>
      </c>
      <c r="D897" s="27">
        <f>VLOOKUP($A$3&amp;$E$3&amp;VLOOKUP($B$5,$V$3:$W$6,2)&amp;$E$2&amp;$E$1,Тарифи!F:P,HLOOKUP($B$4,Тарифи!$H$4:$P$6,2,0),0)</f>
        <v>0.16750000000000001</v>
      </c>
      <c r="E897" s="28">
        <f t="shared" si="58"/>
        <v>0</v>
      </c>
    </row>
    <row r="898" spans="1:5" x14ac:dyDescent="0.4">
      <c r="A898" s="1">
        <f t="shared" si="56"/>
        <v>46459</v>
      </c>
      <c r="B898" s="28">
        <f t="shared" si="57"/>
        <v>0</v>
      </c>
      <c r="C898" s="28">
        <f t="shared" si="55"/>
        <v>365</v>
      </c>
      <c r="D898" s="27">
        <f>VLOOKUP($A$3&amp;$E$3&amp;VLOOKUP($B$5,$V$3:$W$6,2)&amp;$E$2&amp;$E$1,Тарифи!F:P,HLOOKUP($B$4,Тарифи!$H$4:$P$6,2,0),0)</f>
        <v>0.16750000000000001</v>
      </c>
      <c r="E898" s="28">
        <f t="shared" si="58"/>
        <v>0</v>
      </c>
    </row>
    <row r="899" spans="1:5" x14ac:dyDescent="0.4">
      <c r="A899" s="1">
        <f t="shared" si="56"/>
        <v>46460</v>
      </c>
      <c r="B899" s="28">
        <f t="shared" si="57"/>
        <v>0</v>
      </c>
      <c r="C899" s="28">
        <f t="shared" si="55"/>
        <v>365</v>
      </c>
      <c r="D899" s="27">
        <f>VLOOKUP($A$3&amp;$E$3&amp;VLOOKUP($B$5,$V$3:$W$6,2)&amp;$E$2&amp;$E$1,Тарифи!F:P,HLOOKUP($B$4,Тарифи!$H$4:$P$6,2,0),0)</f>
        <v>0.16750000000000001</v>
      </c>
      <c r="E899" s="28">
        <f t="shared" si="58"/>
        <v>0</v>
      </c>
    </row>
    <row r="900" spans="1:5" x14ac:dyDescent="0.4">
      <c r="A900" s="1">
        <f t="shared" si="56"/>
        <v>46461</v>
      </c>
      <c r="B900" s="28">
        <f t="shared" si="57"/>
        <v>0</v>
      </c>
      <c r="C900" s="28">
        <f t="shared" si="55"/>
        <v>365</v>
      </c>
      <c r="D900" s="27">
        <f>VLOOKUP($A$3&amp;$E$3&amp;VLOOKUP($B$5,$V$3:$W$6,2)&amp;$E$2&amp;$E$1,Тарифи!F:P,HLOOKUP($B$4,Тарифи!$H$4:$P$6,2,0),0)</f>
        <v>0.16750000000000001</v>
      </c>
      <c r="E900" s="28">
        <f t="shared" si="58"/>
        <v>0</v>
      </c>
    </row>
    <row r="901" spans="1:5" x14ac:dyDescent="0.4">
      <c r="A901" s="1">
        <f t="shared" si="56"/>
        <v>46462</v>
      </c>
      <c r="B901" s="28">
        <f t="shared" si="57"/>
        <v>0</v>
      </c>
      <c r="C901" s="28">
        <f t="shared" si="55"/>
        <v>365</v>
      </c>
      <c r="D901" s="27">
        <f>VLOOKUP($A$3&amp;$E$3&amp;VLOOKUP($B$5,$V$3:$W$6,2)&amp;$E$2&amp;$E$1,Тарифи!F:P,HLOOKUP($B$4,Тарифи!$H$4:$P$6,2,0),0)</f>
        <v>0.16750000000000001</v>
      </c>
      <c r="E901" s="28">
        <f t="shared" si="58"/>
        <v>0</v>
      </c>
    </row>
    <row r="902" spans="1:5" x14ac:dyDescent="0.4">
      <c r="A902" s="1">
        <f t="shared" si="56"/>
        <v>46463</v>
      </c>
      <c r="B902" s="28">
        <f t="shared" si="57"/>
        <v>0</v>
      </c>
      <c r="C902" s="28">
        <f t="shared" ref="C902:C965" si="59">IFERROR(VLOOKUP(YEAR(A902),$P$3:$Q$11,2,0),365)</f>
        <v>365</v>
      </c>
      <c r="D902" s="27">
        <f>VLOOKUP($A$3&amp;$E$3&amp;VLOOKUP($B$5,$V$3:$W$6,2)&amp;$E$2&amp;$E$1,Тарифи!F:P,HLOOKUP($B$4,Тарифи!$H$4:$P$6,2,0),0)</f>
        <v>0.16750000000000001</v>
      </c>
      <c r="E902" s="28">
        <f t="shared" si="58"/>
        <v>0</v>
      </c>
    </row>
    <row r="903" spans="1:5" x14ac:dyDescent="0.4">
      <c r="A903" s="1">
        <f t="shared" ref="A903:A966" si="60">A902+1</f>
        <v>46464</v>
      </c>
      <c r="B903" s="28">
        <f t="shared" ref="B903:B966" si="61">IF(A903&gt;=$G$4,0,B902)</f>
        <v>0</v>
      </c>
      <c r="C903" s="28">
        <f t="shared" si="59"/>
        <v>365</v>
      </c>
      <c r="D903" s="27">
        <f>VLOOKUP($A$3&amp;$E$3&amp;VLOOKUP($B$5,$V$3:$W$6,2)&amp;$E$2&amp;$E$1,Тарифи!F:P,HLOOKUP($B$4,Тарифи!$H$4:$P$6,2,0),0)</f>
        <v>0.16750000000000001</v>
      </c>
      <c r="E903" s="28">
        <f t="shared" ref="E903:E966" si="62">B903*D903/C903</f>
        <v>0</v>
      </c>
    </row>
    <row r="904" spans="1:5" x14ac:dyDescent="0.4">
      <c r="A904" s="1">
        <f t="shared" si="60"/>
        <v>46465</v>
      </c>
      <c r="B904" s="28">
        <f t="shared" si="61"/>
        <v>0</v>
      </c>
      <c r="C904" s="28">
        <f t="shared" si="59"/>
        <v>365</v>
      </c>
      <c r="D904" s="27">
        <f>VLOOKUP($A$3&amp;$E$3&amp;VLOOKUP($B$5,$V$3:$W$6,2)&amp;$E$2&amp;$E$1,Тарифи!F:P,HLOOKUP($B$4,Тарифи!$H$4:$P$6,2,0),0)</f>
        <v>0.16750000000000001</v>
      </c>
      <c r="E904" s="28">
        <f t="shared" si="62"/>
        <v>0</v>
      </c>
    </row>
    <row r="905" spans="1:5" x14ac:dyDescent="0.4">
      <c r="A905" s="1">
        <f t="shared" si="60"/>
        <v>46466</v>
      </c>
      <c r="B905" s="28">
        <f t="shared" si="61"/>
        <v>0</v>
      </c>
      <c r="C905" s="28">
        <f t="shared" si="59"/>
        <v>365</v>
      </c>
      <c r="D905" s="27">
        <f>VLOOKUP($A$3&amp;$E$3&amp;VLOOKUP($B$5,$V$3:$W$6,2)&amp;$E$2&amp;$E$1,Тарифи!F:P,HLOOKUP($B$4,Тарифи!$H$4:$P$6,2,0),0)</f>
        <v>0.16750000000000001</v>
      </c>
      <c r="E905" s="28">
        <f t="shared" si="62"/>
        <v>0</v>
      </c>
    </row>
    <row r="906" spans="1:5" x14ac:dyDescent="0.4">
      <c r="A906" s="1">
        <f t="shared" si="60"/>
        <v>46467</v>
      </c>
      <c r="B906" s="28">
        <f t="shared" si="61"/>
        <v>0</v>
      </c>
      <c r="C906" s="28">
        <f t="shared" si="59"/>
        <v>365</v>
      </c>
      <c r="D906" s="27">
        <f>VLOOKUP($A$3&amp;$E$3&amp;VLOOKUP($B$5,$V$3:$W$6,2)&amp;$E$2&amp;$E$1,Тарифи!F:P,HLOOKUP($B$4,Тарифи!$H$4:$P$6,2,0),0)</f>
        <v>0.16750000000000001</v>
      </c>
      <c r="E906" s="28">
        <f t="shared" si="62"/>
        <v>0</v>
      </c>
    </row>
    <row r="907" spans="1:5" x14ac:dyDescent="0.4">
      <c r="A907" s="1">
        <f t="shared" si="60"/>
        <v>46468</v>
      </c>
      <c r="B907" s="28">
        <f t="shared" si="61"/>
        <v>0</v>
      </c>
      <c r="C907" s="28">
        <f t="shared" si="59"/>
        <v>365</v>
      </c>
      <c r="D907" s="27">
        <f>VLOOKUP($A$3&amp;$E$3&amp;VLOOKUP($B$5,$V$3:$W$6,2)&amp;$E$2&amp;$E$1,Тарифи!F:P,HLOOKUP($B$4,Тарифи!$H$4:$P$6,2,0),0)</f>
        <v>0.16750000000000001</v>
      </c>
      <c r="E907" s="28">
        <f t="shared" si="62"/>
        <v>0</v>
      </c>
    </row>
    <row r="908" spans="1:5" x14ac:dyDescent="0.4">
      <c r="A908" s="1">
        <f t="shared" si="60"/>
        <v>46469</v>
      </c>
      <c r="B908" s="28">
        <f t="shared" si="61"/>
        <v>0</v>
      </c>
      <c r="C908" s="28">
        <f t="shared" si="59"/>
        <v>365</v>
      </c>
      <c r="D908" s="27">
        <f>VLOOKUP($A$3&amp;$E$3&amp;VLOOKUP($B$5,$V$3:$W$6,2)&amp;$E$2&amp;$E$1,Тарифи!F:P,HLOOKUP($B$4,Тарифи!$H$4:$P$6,2,0),0)</f>
        <v>0.16750000000000001</v>
      </c>
      <c r="E908" s="28">
        <f t="shared" si="62"/>
        <v>0</v>
      </c>
    </row>
    <row r="909" spans="1:5" x14ac:dyDescent="0.4">
      <c r="A909" s="1">
        <f t="shared" si="60"/>
        <v>46470</v>
      </c>
      <c r="B909" s="28">
        <f t="shared" si="61"/>
        <v>0</v>
      </c>
      <c r="C909" s="28">
        <f t="shared" si="59"/>
        <v>365</v>
      </c>
      <c r="D909" s="27">
        <f>VLOOKUP($A$3&amp;$E$3&amp;VLOOKUP($B$5,$V$3:$W$6,2)&amp;$E$2&amp;$E$1,Тарифи!F:P,HLOOKUP($B$4,Тарифи!$H$4:$P$6,2,0),0)</f>
        <v>0.16750000000000001</v>
      </c>
      <c r="E909" s="28">
        <f t="shared" si="62"/>
        <v>0</v>
      </c>
    </row>
    <row r="910" spans="1:5" x14ac:dyDescent="0.4">
      <c r="A910" s="1">
        <f t="shared" si="60"/>
        <v>46471</v>
      </c>
      <c r="B910" s="28">
        <f t="shared" si="61"/>
        <v>0</v>
      </c>
      <c r="C910" s="28">
        <f t="shared" si="59"/>
        <v>365</v>
      </c>
      <c r="D910" s="27">
        <f>VLOOKUP($A$3&amp;$E$3&amp;VLOOKUP($B$5,$V$3:$W$6,2)&amp;$E$2&amp;$E$1,Тарифи!F:P,HLOOKUP($B$4,Тарифи!$H$4:$P$6,2,0),0)</f>
        <v>0.16750000000000001</v>
      </c>
      <c r="E910" s="28">
        <f t="shared" si="62"/>
        <v>0</v>
      </c>
    </row>
    <row r="911" spans="1:5" x14ac:dyDescent="0.4">
      <c r="A911" s="1">
        <f t="shared" si="60"/>
        <v>46472</v>
      </c>
      <c r="B911" s="28">
        <f t="shared" si="61"/>
        <v>0</v>
      </c>
      <c r="C911" s="28">
        <f t="shared" si="59"/>
        <v>365</v>
      </c>
      <c r="D911" s="27">
        <f>VLOOKUP($A$3&amp;$E$3&amp;VLOOKUP($B$5,$V$3:$W$6,2)&amp;$E$2&amp;$E$1,Тарифи!F:P,HLOOKUP($B$4,Тарифи!$H$4:$P$6,2,0),0)</f>
        <v>0.16750000000000001</v>
      </c>
      <c r="E911" s="28">
        <f t="shared" si="62"/>
        <v>0</v>
      </c>
    </row>
    <row r="912" spans="1:5" x14ac:dyDescent="0.4">
      <c r="A912" s="1">
        <f t="shared" si="60"/>
        <v>46473</v>
      </c>
      <c r="B912" s="28">
        <f t="shared" si="61"/>
        <v>0</v>
      </c>
      <c r="C912" s="28">
        <f t="shared" si="59"/>
        <v>365</v>
      </c>
      <c r="D912" s="27">
        <f>VLOOKUP($A$3&amp;$E$3&amp;VLOOKUP($B$5,$V$3:$W$6,2)&amp;$E$2&amp;$E$1,Тарифи!F:P,HLOOKUP($B$4,Тарифи!$H$4:$P$6,2,0),0)</f>
        <v>0.16750000000000001</v>
      </c>
      <c r="E912" s="28">
        <f t="shared" si="62"/>
        <v>0</v>
      </c>
    </row>
    <row r="913" spans="1:5" x14ac:dyDescent="0.4">
      <c r="A913" s="1">
        <f t="shared" si="60"/>
        <v>46474</v>
      </c>
      <c r="B913" s="28">
        <f t="shared" si="61"/>
        <v>0</v>
      </c>
      <c r="C913" s="28">
        <f t="shared" si="59"/>
        <v>365</v>
      </c>
      <c r="D913" s="27">
        <f>VLOOKUP($A$3&amp;$E$3&amp;VLOOKUP($B$5,$V$3:$W$6,2)&amp;$E$2&amp;$E$1,Тарифи!F:P,HLOOKUP($B$4,Тарифи!$H$4:$P$6,2,0),0)</f>
        <v>0.16750000000000001</v>
      </c>
      <c r="E913" s="28">
        <f t="shared" si="62"/>
        <v>0</v>
      </c>
    </row>
    <row r="914" spans="1:5" x14ac:dyDescent="0.4">
      <c r="A914" s="1">
        <f t="shared" si="60"/>
        <v>46475</v>
      </c>
      <c r="B914" s="28">
        <f t="shared" si="61"/>
        <v>0</v>
      </c>
      <c r="C914" s="28">
        <f t="shared" si="59"/>
        <v>365</v>
      </c>
      <c r="D914" s="27">
        <f>VLOOKUP($A$3&amp;$E$3&amp;VLOOKUP($B$5,$V$3:$W$6,2)&amp;$E$2&amp;$E$1,Тарифи!F:P,HLOOKUP($B$4,Тарифи!$H$4:$P$6,2,0),0)</f>
        <v>0.16750000000000001</v>
      </c>
      <c r="E914" s="28">
        <f t="shared" si="62"/>
        <v>0</v>
      </c>
    </row>
    <row r="915" spans="1:5" x14ac:dyDescent="0.4">
      <c r="A915" s="1">
        <f t="shared" si="60"/>
        <v>46476</v>
      </c>
      <c r="B915" s="28">
        <f t="shared" si="61"/>
        <v>0</v>
      </c>
      <c r="C915" s="28">
        <f t="shared" si="59"/>
        <v>365</v>
      </c>
      <c r="D915" s="27">
        <f>VLOOKUP($A$3&amp;$E$3&amp;VLOOKUP($B$5,$V$3:$W$6,2)&amp;$E$2&amp;$E$1,Тарифи!F:P,HLOOKUP($B$4,Тарифи!$H$4:$P$6,2,0),0)</f>
        <v>0.16750000000000001</v>
      </c>
      <c r="E915" s="28">
        <f t="shared" si="62"/>
        <v>0</v>
      </c>
    </row>
    <row r="916" spans="1:5" x14ac:dyDescent="0.4">
      <c r="A916" s="1">
        <f t="shared" si="60"/>
        <v>46477</v>
      </c>
      <c r="B916" s="28">
        <f t="shared" si="61"/>
        <v>0</v>
      </c>
      <c r="C916" s="28">
        <f t="shared" si="59"/>
        <v>365</v>
      </c>
      <c r="D916" s="27">
        <f>VLOOKUP($A$3&amp;$E$3&amp;VLOOKUP($B$5,$V$3:$W$6,2)&amp;$E$2&amp;$E$1,Тарифи!F:P,HLOOKUP($B$4,Тарифи!$H$4:$P$6,2,0),0)</f>
        <v>0.16750000000000001</v>
      </c>
      <c r="E916" s="28">
        <f t="shared" si="62"/>
        <v>0</v>
      </c>
    </row>
    <row r="917" spans="1:5" x14ac:dyDescent="0.4">
      <c r="A917" s="1">
        <f t="shared" si="60"/>
        <v>46478</v>
      </c>
      <c r="B917" s="28">
        <f t="shared" si="61"/>
        <v>0</v>
      </c>
      <c r="C917" s="28">
        <f t="shared" si="59"/>
        <v>365</v>
      </c>
      <c r="D917" s="27">
        <f>VLOOKUP($A$3&amp;$E$3&amp;VLOOKUP($B$5,$V$3:$W$6,2)&amp;$E$2&amp;$E$1,Тарифи!F:P,HLOOKUP($B$4,Тарифи!$H$4:$P$6,2,0),0)</f>
        <v>0.16750000000000001</v>
      </c>
      <c r="E917" s="28">
        <f t="shared" si="62"/>
        <v>0</v>
      </c>
    </row>
    <row r="918" spans="1:5" x14ac:dyDescent="0.4">
      <c r="A918" s="1">
        <f t="shared" si="60"/>
        <v>46479</v>
      </c>
      <c r="B918" s="28">
        <f t="shared" si="61"/>
        <v>0</v>
      </c>
      <c r="C918" s="28">
        <f t="shared" si="59"/>
        <v>365</v>
      </c>
      <c r="D918" s="27">
        <f>VLOOKUP($A$3&amp;$E$3&amp;VLOOKUP($B$5,$V$3:$W$6,2)&amp;$E$2&amp;$E$1,Тарифи!F:P,HLOOKUP($B$4,Тарифи!$H$4:$P$6,2,0),0)</f>
        <v>0.16750000000000001</v>
      </c>
      <c r="E918" s="28">
        <f t="shared" si="62"/>
        <v>0</v>
      </c>
    </row>
    <row r="919" spans="1:5" x14ac:dyDescent="0.4">
      <c r="A919" s="1">
        <f t="shared" si="60"/>
        <v>46480</v>
      </c>
      <c r="B919" s="28">
        <f t="shared" si="61"/>
        <v>0</v>
      </c>
      <c r="C919" s="28">
        <f t="shared" si="59"/>
        <v>365</v>
      </c>
      <c r="D919" s="27">
        <f>VLOOKUP($A$3&amp;$E$3&amp;VLOOKUP($B$5,$V$3:$W$6,2)&amp;$E$2&amp;$E$1,Тарифи!F:P,HLOOKUP($B$4,Тарифи!$H$4:$P$6,2,0),0)</f>
        <v>0.16750000000000001</v>
      </c>
      <c r="E919" s="28">
        <f t="shared" si="62"/>
        <v>0</v>
      </c>
    </row>
    <row r="920" spans="1:5" x14ac:dyDescent="0.4">
      <c r="A920" s="1">
        <f t="shared" si="60"/>
        <v>46481</v>
      </c>
      <c r="B920" s="28">
        <f t="shared" si="61"/>
        <v>0</v>
      </c>
      <c r="C920" s="28">
        <f t="shared" si="59"/>
        <v>365</v>
      </c>
      <c r="D920" s="27">
        <f>VLOOKUP($A$3&amp;$E$3&amp;VLOOKUP($B$5,$V$3:$W$6,2)&amp;$E$2&amp;$E$1,Тарифи!F:P,HLOOKUP($B$4,Тарифи!$H$4:$P$6,2,0),0)</f>
        <v>0.16750000000000001</v>
      </c>
      <c r="E920" s="28">
        <f t="shared" si="62"/>
        <v>0</v>
      </c>
    </row>
    <row r="921" spans="1:5" x14ac:dyDescent="0.4">
      <c r="A921" s="1">
        <f t="shared" si="60"/>
        <v>46482</v>
      </c>
      <c r="B921" s="28">
        <f t="shared" si="61"/>
        <v>0</v>
      </c>
      <c r="C921" s="28">
        <f t="shared" si="59"/>
        <v>365</v>
      </c>
      <c r="D921" s="27">
        <f>VLOOKUP($A$3&amp;$E$3&amp;VLOOKUP($B$5,$V$3:$W$6,2)&amp;$E$2&amp;$E$1,Тарифи!F:P,HLOOKUP($B$4,Тарифи!$H$4:$P$6,2,0),0)</f>
        <v>0.16750000000000001</v>
      </c>
      <c r="E921" s="28">
        <f t="shared" si="62"/>
        <v>0</v>
      </c>
    </row>
    <row r="922" spans="1:5" x14ac:dyDescent="0.4">
      <c r="A922" s="1">
        <f t="shared" si="60"/>
        <v>46483</v>
      </c>
      <c r="B922" s="28">
        <f t="shared" si="61"/>
        <v>0</v>
      </c>
      <c r="C922" s="28">
        <f t="shared" si="59"/>
        <v>365</v>
      </c>
      <c r="D922" s="27">
        <f>VLOOKUP($A$3&amp;$E$3&amp;VLOOKUP($B$5,$V$3:$W$6,2)&amp;$E$2&amp;$E$1,Тарифи!F:P,HLOOKUP($B$4,Тарифи!$H$4:$P$6,2,0),0)</f>
        <v>0.16750000000000001</v>
      </c>
      <c r="E922" s="28">
        <f t="shared" si="62"/>
        <v>0</v>
      </c>
    </row>
    <row r="923" spans="1:5" x14ac:dyDescent="0.4">
      <c r="A923" s="1">
        <f t="shared" si="60"/>
        <v>46484</v>
      </c>
      <c r="B923" s="28">
        <f t="shared" si="61"/>
        <v>0</v>
      </c>
      <c r="C923" s="28">
        <f t="shared" si="59"/>
        <v>365</v>
      </c>
      <c r="D923" s="27">
        <f>VLOOKUP($A$3&amp;$E$3&amp;VLOOKUP($B$5,$V$3:$W$6,2)&amp;$E$2&amp;$E$1,Тарифи!F:P,HLOOKUP($B$4,Тарифи!$H$4:$P$6,2,0),0)</f>
        <v>0.16750000000000001</v>
      </c>
      <c r="E923" s="28">
        <f t="shared" si="62"/>
        <v>0</v>
      </c>
    </row>
    <row r="924" spans="1:5" x14ac:dyDescent="0.4">
      <c r="A924" s="1">
        <f t="shared" si="60"/>
        <v>46485</v>
      </c>
      <c r="B924" s="28">
        <f t="shared" si="61"/>
        <v>0</v>
      </c>
      <c r="C924" s="28">
        <f t="shared" si="59"/>
        <v>365</v>
      </c>
      <c r="D924" s="27">
        <f>VLOOKUP($A$3&amp;$E$3&amp;VLOOKUP($B$5,$V$3:$W$6,2)&amp;$E$2&amp;$E$1,Тарифи!F:P,HLOOKUP($B$4,Тарифи!$H$4:$P$6,2,0),0)</f>
        <v>0.16750000000000001</v>
      </c>
      <c r="E924" s="28">
        <f t="shared" si="62"/>
        <v>0</v>
      </c>
    </row>
    <row r="925" spans="1:5" x14ac:dyDescent="0.4">
      <c r="A925" s="1">
        <f t="shared" si="60"/>
        <v>46486</v>
      </c>
      <c r="B925" s="28">
        <f t="shared" si="61"/>
        <v>0</v>
      </c>
      <c r="C925" s="28">
        <f t="shared" si="59"/>
        <v>365</v>
      </c>
      <c r="D925" s="27">
        <f>VLOOKUP($A$3&amp;$E$3&amp;VLOOKUP($B$5,$V$3:$W$6,2)&amp;$E$2&amp;$E$1,Тарифи!F:P,HLOOKUP($B$4,Тарифи!$H$4:$P$6,2,0),0)</f>
        <v>0.16750000000000001</v>
      </c>
      <c r="E925" s="28">
        <f t="shared" si="62"/>
        <v>0</v>
      </c>
    </row>
    <row r="926" spans="1:5" x14ac:dyDescent="0.4">
      <c r="A926" s="1">
        <f t="shared" si="60"/>
        <v>46487</v>
      </c>
      <c r="B926" s="28">
        <f t="shared" si="61"/>
        <v>0</v>
      </c>
      <c r="C926" s="28">
        <f t="shared" si="59"/>
        <v>365</v>
      </c>
      <c r="D926" s="27">
        <f>VLOOKUP($A$3&amp;$E$3&amp;VLOOKUP($B$5,$V$3:$W$6,2)&amp;$E$2&amp;$E$1,Тарифи!F:P,HLOOKUP($B$4,Тарифи!$H$4:$P$6,2,0),0)</f>
        <v>0.16750000000000001</v>
      </c>
      <c r="E926" s="28">
        <f t="shared" si="62"/>
        <v>0</v>
      </c>
    </row>
    <row r="927" spans="1:5" x14ac:dyDescent="0.4">
      <c r="A927" s="1">
        <f t="shared" si="60"/>
        <v>46488</v>
      </c>
      <c r="B927" s="28">
        <f t="shared" si="61"/>
        <v>0</v>
      </c>
      <c r="C927" s="28">
        <f t="shared" si="59"/>
        <v>365</v>
      </c>
      <c r="D927" s="27">
        <f>VLOOKUP($A$3&amp;$E$3&amp;VLOOKUP($B$5,$V$3:$W$6,2)&amp;$E$2&amp;$E$1,Тарифи!F:P,HLOOKUP($B$4,Тарифи!$H$4:$P$6,2,0),0)</f>
        <v>0.16750000000000001</v>
      </c>
      <c r="E927" s="28">
        <f t="shared" si="62"/>
        <v>0</v>
      </c>
    </row>
    <row r="928" spans="1:5" x14ac:dyDescent="0.4">
      <c r="A928" s="1">
        <f t="shared" si="60"/>
        <v>46489</v>
      </c>
      <c r="B928" s="28">
        <f t="shared" si="61"/>
        <v>0</v>
      </c>
      <c r="C928" s="28">
        <f t="shared" si="59"/>
        <v>365</v>
      </c>
      <c r="D928" s="27">
        <f>VLOOKUP($A$3&amp;$E$3&amp;VLOOKUP($B$5,$V$3:$W$6,2)&amp;$E$2&amp;$E$1,Тарифи!F:P,HLOOKUP($B$4,Тарифи!$H$4:$P$6,2,0),0)</f>
        <v>0.16750000000000001</v>
      </c>
      <c r="E928" s="28">
        <f t="shared" si="62"/>
        <v>0</v>
      </c>
    </row>
    <row r="929" spans="1:5" x14ac:dyDescent="0.4">
      <c r="A929" s="1">
        <f t="shared" si="60"/>
        <v>46490</v>
      </c>
      <c r="B929" s="28">
        <f t="shared" si="61"/>
        <v>0</v>
      </c>
      <c r="C929" s="28">
        <f t="shared" si="59"/>
        <v>365</v>
      </c>
      <c r="D929" s="27">
        <f>VLOOKUP($A$3&amp;$E$3&amp;VLOOKUP($B$5,$V$3:$W$6,2)&amp;$E$2&amp;$E$1,Тарифи!F:P,HLOOKUP($B$4,Тарифи!$H$4:$P$6,2,0),0)</f>
        <v>0.16750000000000001</v>
      </c>
      <c r="E929" s="28">
        <f t="shared" si="62"/>
        <v>0</v>
      </c>
    </row>
    <row r="930" spans="1:5" x14ac:dyDescent="0.4">
      <c r="A930" s="1">
        <f t="shared" si="60"/>
        <v>46491</v>
      </c>
      <c r="B930" s="28">
        <f t="shared" si="61"/>
        <v>0</v>
      </c>
      <c r="C930" s="28">
        <f t="shared" si="59"/>
        <v>365</v>
      </c>
      <c r="D930" s="27">
        <f>VLOOKUP($A$3&amp;$E$3&amp;VLOOKUP($B$5,$V$3:$W$6,2)&amp;$E$2&amp;$E$1,Тарифи!F:P,HLOOKUP($B$4,Тарифи!$H$4:$P$6,2,0),0)</f>
        <v>0.16750000000000001</v>
      </c>
      <c r="E930" s="28">
        <f t="shared" si="62"/>
        <v>0</v>
      </c>
    </row>
    <row r="931" spans="1:5" x14ac:dyDescent="0.4">
      <c r="A931" s="1">
        <f t="shared" si="60"/>
        <v>46492</v>
      </c>
      <c r="B931" s="28">
        <f t="shared" si="61"/>
        <v>0</v>
      </c>
      <c r="C931" s="28">
        <f t="shared" si="59"/>
        <v>365</v>
      </c>
      <c r="D931" s="27">
        <f>VLOOKUP($A$3&amp;$E$3&amp;VLOOKUP($B$5,$V$3:$W$6,2)&amp;$E$2&amp;$E$1,Тарифи!F:P,HLOOKUP($B$4,Тарифи!$H$4:$P$6,2,0),0)</f>
        <v>0.16750000000000001</v>
      </c>
      <c r="E931" s="28">
        <f t="shared" si="62"/>
        <v>0</v>
      </c>
    </row>
    <row r="932" spans="1:5" x14ac:dyDescent="0.4">
      <c r="A932" s="1">
        <f t="shared" si="60"/>
        <v>46493</v>
      </c>
      <c r="B932" s="28">
        <f t="shared" si="61"/>
        <v>0</v>
      </c>
      <c r="C932" s="28">
        <f t="shared" si="59"/>
        <v>365</v>
      </c>
      <c r="D932" s="27">
        <f>VLOOKUP($A$3&amp;$E$3&amp;VLOOKUP($B$5,$V$3:$W$6,2)&amp;$E$2&amp;$E$1,Тарифи!F:P,HLOOKUP($B$4,Тарифи!$H$4:$P$6,2,0),0)</f>
        <v>0.16750000000000001</v>
      </c>
      <c r="E932" s="28">
        <f t="shared" si="62"/>
        <v>0</v>
      </c>
    </row>
    <row r="933" spans="1:5" x14ac:dyDescent="0.4">
      <c r="A933" s="1">
        <f t="shared" si="60"/>
        <v>46494</v>
      </c>
      <c r="B933" s="28">
        <f t="shared" si="61"/>
        <v>0</v>
      </c>
      <c r="C933" s="28">
        <f t="shared" si="59"/>
        <v>365</v>
      </c>
      <c r="D933" s="27">
        <f>VLOOKUP($A$3&amp;$E$3&amp;VLOOKUP($B$5,$V$3:$W$6,2)&amp;$E$2&amp;$E$1,Тарифи!F:P,HLOOKUP($B$4,Тарифи!$H$4:$P$6,2,0),0)</f>
        <v>0.16750000000000001</v>
      </c>
      <c r="E933" s="28">
        <f t="shared" si="62"/>
        <v>0</v>
      </c>
    </row>
    <row r="934" spans="1:5" x14ac:dyDescent="0.4">
      <c r="A934" s="1">
        <f t="shared" si="60"/>
        <v>46495</v>
      </c>
      <c r="B934" s="28">
        <f t="shared" si="61"/>
        <v>0</v>
      </c>
      <c r="C934" s="28">
        <f t="shared" si="59"/>
        <v>365</v>
      </c>
      <c r="D934" s="27">
        <f>VLOOKUP($A$3&amp;$E$3&amp;VLOOKUP($B$5,$V$3:$W$6,2)&amp;$E$2&amp;$E$1,Тарифи!F:P,HLOOKUP($B$4,Тарифи!$H$4:$P$6,2,0),0)</f>
        <v>0.16750000000000001</v>
      </c>
      <c r="E934" s="28">
        <f t="shared" si="62"/>
        <v>0</v>
      </c>
    </row>
    <row r="935" spans="1:5" x14ac:dyDescent="0.4">
      <c r="A935" s="1">
        <f t="shared" si="60"/>
        <v>46496</v>
      </c>
      <c r="B935" s="28">
        <f t="shared" si="61"/>
        <v>0</v>
      </c>
      <c r="C935" s="28">
        <f t="shared" si="59"/>
        <v>365</v>
      </c>
      <c r="D935" s="27">
        <f>VLOOKUP($A$3&amp;$E$3&amp;VLOOKUP($B$5,$V$3:$W$6,2)&amp;$E$2&amp;$E$1,Тарифи!F:P,HLOOKUP($B$4,Тарифи!$H$4:$P$6,2,0),0)</f>
        <v>0.16750000000000001</v>
      </c>
      <c r="E935" s="28">
        <f t="shared" si="62"/>
        <v>0</v>
      </c>
    </row>
    <row r="936" spans="1:5" x14ac:dyDescent="0.4">
      <c r="A936" s="1">
        <f t="shared" si="60"/>
        <v>46497</v>
      </c>
      <c r="B936" s="28">
        <f t="shared" si="61"/>
        <v>0</v>
      </c>
      <c r="C936" s="28">
        <f t="shared" si="59"/>
        <v>365</v>
      </c>
      <c r="D936" s="27">
        <f>VLOOKUP($A$3&amp;$E$3&amp;VLOOKUP($B$5,$V$3:$W$6,2)&amp;$E$2&amp;$E$1,Тарифи!F:P,HLOOKUP($B$4,Тарифи!$H$4:$P$6,2,0),0)</f>
        <v>0.16750000000000001</v>
      </c>
      <c r="E936" s="28">
        <f t="shared" si="62"/>
        <v>0</v>
      </c>
    </row>
    <row r="937" spans="1:5" x14ac:dyDescent="0.4">
      <c r="A937" s="1">
        <f t="shared" si="60"/>
        <v>46498</v>
      </c>
      <c r="B937" s="28">
        <f t="shared" si="61"/>
        <v>0</v>
      </c>
      <c r="C937" s="28">
        <f t="shared" si="59"/>
        <v>365</v>
      </c>
      <c r="D937" s="27">
        <f>VLOOKUP($A$3&amp;$E$3&amp;VLOOKUP($B$5,$V$3:$W$6,2)&amp;$E$2&amp;$E$1,Тарифи!F:P,HLOOKUP($B$4,Тарифи!$H$4:$P$6,2,0),0)</f>
        <v>0.16750000000000001</v>
      </c>
      <c r="E937" s="28">
        <f t="shared" si="62"/>
        <v>0</v>
      </c>
    </row>
    <row r="938" spans="1:5" x14ac:dyDescent="0.4">
      <c r="A938" s="1">
        <f t="shared" si="60"/>
        <v>46499</v>
      </c>
      <c r="B938" s="28">
        <f t="shared" si="61"/>
        <v>0</v>
      </c>
      <c r="C938" s="28">
        <f t="shared" si="59"/>
        <v>365</v>
      </c>
      <c r="D938" s="27">
        <f>VLOOKUP($A$3&amp;$E$3&amp;VLOOKUP($B$5,$V$3:$W$6,2)&amp;$E$2&amp;$E$1,Тарифи!F:P,HLOOKUP($B$4,Тарифи!$H$4:$P$6,2,0),0)</f>
        <v>0.16750000000000001</v>
      </c>
      <c r="E938" s="28">
        <f t="shared" si="62"/>
        <v>0</v>
      </c>
    </row>
    <row r="939" spans="1:5" x14ac:dyDescent="0.4">
      <c r="A939" s="1">
        <f t="shared" si="60"/>
        <v>46500</v>
      </c>
      <c r="B939" s="28">
        <f t="shared" si="61"/>
        <v>0</v>
      </c>
      <c r="C939" s="28">
        <f t="shared" si="59"/>
        <v>365</v>
      </c>
      <c r="D939" s="27">
        <f>VLOOKUP($A$3&amp;$E$3&amp;VLOOKUP($B$5,$V$3:$W$6,2)&amp;$E$2&amp;$E$1,Тарифи!F:P,HLOOKUP($B$4,Тарифи!$H$4:$P$6,2,0),0)</f>
        <v>0.16750000000000001</v>
      </c>
      <c r="E939" s="28">
        <f t="shared" si="62"/>
        <v>0</v>
      </c>
    </row>
    <row r="940" spans="1:5" x14ac:dyDescent="0.4">
      <c r="A940" s="1">
        <f t="shared" si="60"/>
        <v>46501</v>
      </c>
      <c r="B940" s="28">
        <f t="shared" si="61"/>
        <v>0</v>
      </c>
      <c r="C940" s="28">
        <f t="shared" si="59"/>
        <v>365</v>
      </c>
      <c r="D940" s="27">
        <f>VLOOKUP($A$3&amp;$E$3&amp;VLOOKUP($B$5,$V$3:$W$6,2)&amp;$E$2&amp;$E$1,Тарифи!F:P,HLOOKUP($B$4,Тарифи!$H$4:$P$6,2,0),0)</f>
        <v>0.16750000000000001</v>
      </c>
      <c r="E940" s="28">
        <f t="shared" si="62"/>
        <v>0</v>
      </c>
    </row>
    <row r="941" spans="1:5" x14ac:dyDescent="0.4">
      <c r="A941" s="1">
        <f t="shared" si="60"/>
        <v>46502</v>
      </c>
      <c r="B941" s="28">
        <f t="shared" si="61"/>
        <v>0</v>
      </c>
      <c r="C941" s="28">
        <f t="shared" si="59"/>
        <v>365</v>
      </c>
      <c r="D941" s="27">
        <f>VLOOKUP($A$3&amp;$E$3&amp;VLOOKUP($B$5,$V$3:$W$6,2)&amp;$E$2&amp;$E$1,Тарифи!F:P,HLOOKUP($B$4,Тарифи!$H$4:$P$6,2,0),0)</f>
        <v>0.16750000000000001</v>
      </c>
      <c r="E941" s="28">
        <f t="shared" si="62"/>
        <v>0</v>
      </c>
    </row>
    <row r="942" spans="1:5" x14ac:dyDescent="0.4">
      <c r="A942" s="1">
        <f t="shared" si="60"/>
        <v>46503</v>
      </c>
      <c r="B942" s="28">
        <f t="shared" si="61"/>
        <v>0</v>
      </c>
      <c r="C942" s="28">
        <f t="shared" si="59"/>
        <v>365</v>
      </c>
      <c r="D942" s="27">
        <f>VLOOKUP($A$3&amp;$E$3&amp;VLOOKUP($B$5,$V$3:$W$6,2)&amp;$E$2&amp;$E$1,Тарифи!F:P,HLOOKUP($B$4,Тарифи!$H$4:$P$6,2,0),0)</f>
        <v>0.16750000000000001</v>
      </c>
      <c r="E942" s="28">
        <f t="shared" si="62"/>
        <v>0</v>
      </c>
    </row>
    <row r="943" spans="1:5" x14ac:dyDescent="0.4">
      <c r="A943" s="1">
        <f t="shared" si="60"/>
        <v>46504</v>
      </c>
      <c r="B943" s="28">
        <f t="shared" si="61"/>
        <v>0</v>
      </c>
      <c r="C943" s="28">
        <f t="shared" si="59"/>
        <v>365</v>
      </c>
      <c r="D943" s="27">
        <f>VLOOKUP($A$3&amp;$E$3&amp;VLOOKUP($B$5,$V$3:$W$6,2)&amp;$E$2&amp;$E$1,Тарифи!F:P,HLOOKUP($B$4,Тарифи!$H$4:$P$6,2,0),0)</f>
        <v>0.16750000000000001</v>
      </c>
      <c r="E943" s="28">
        <f t="shared" si="62"/>
        <v>0</v>
      </c>
    </row>
    <row r="944" spans="1:5" x14ac:dyDescent="0.4">
      <c r="A944" s="1">
        <f t="shared" si="60"/>
        <v>46505</v>
      </c>
      <c r="B944" s="28">
        <f t="shared" si="61"/>
        <v>0</v>
      </c>
      <c r="C944" s="28">
        <f t="shared" si="59"/>
        <v>365</v>
      </c>
      <c r="D944" s="27">
        <f>VLOOKUP($A$3&amp;$E$3&amp;VLOOKUP($B$5,$V$3:$W$6,2)&amp;$E$2&amp;$E$1,Тарифи!F:P,HLOOKUP($B$4,Тарифи!$H$4:$P$6,2,0),0)</f>
        <v>0.16750000000000001</v>
      </c>
      <c r="E944" s="28">
        <f t="shared" si="62"/>
        <v>0</v>
      </c>
    </row>
    <row r="945" spans="1:5" x14ac:dyDescent="0.4">
      <c r="A945" s="1">
        <f t="shared" si="60"/>
        <v>46506</v>
      </c>
      <c r="B945" s="28">
        <f t="shared" si="61"/>
        <v>0</v>
      </c>
      <c r="C945" s="28">
        <f t="shared" si="59"/>
        <v>365</v>
      </c>
      <c r="D945" s="27">
        <f>VLOOKUP($A$3&amp;$E$3&amp;VLOOKUP($B$5,$V$3:$W$6,2)&amp;$E$2&amp;$E$1,Тарифи!F:P,HLOOKUP($B$4,Тарифи!$H$4:$P$6,2,0),0)</f>
        <v>0.16750000000000001</v>
      </c>
      <c r="E945" s="28">
        <f t="shared" si="62"/>
        <v>0</v>
      </c>
    </row>
    <row r="946" spans="1:5" x14ac:dyDescent="0.4">
      <c r="A946" s="1">
        <f t="shared" si="60"/>
        <v>46507</v>
      </c>
      <c r="B946" s="28">
        <f t="shared" si="61"/>
        <v>0</v>
      </c>
      <c r="C946" s="28">
        <f t="shared" si="59"/>
        <v>365</v>
      </c>
      <c r="D946" s="27">
        <f>VLOOKUP($A$3&amp;$E$3&amp;VLOOKUP($B$5,$V$3:$W$6,2)&amp;$E$2&amp;$E$1,Тарифи!F:P,HLOOKUP($B$4,Тарифи!$H$4:$P$6,2,0),0)</f>
        <v>0.16750000000000001</v>
      </c>
      <c r="E946" s="28">
        <f t="shared" si="62"/>
        <v>0</v>
      </c>
    </row>
    <row r="947" spans="1:5" x14ac:dyDescent="0.4">
      <c r="A947" s="1">
        <f t="shared" si="60"/>
        <v>46508</v>
      </c>
      <c r="B947" s="28">
        <f t="shared" si="61"/>
        <v>0</v>
      </c>
      <c r="C947" s="28">
        <f t="shared" si="59"/>
        <v>365</v>
      </c>
      <c r="D947" s="27">
        <f>VLOOKUP($A$3&amp;$E$3&amp;VLOOKUP($B$5,$V$3:$W$6,2)&amp;$E$2&amp;$E$1,Тарифи!F:P,HLOOKUP($B$4,Тарифи!$H$4:$P$6,2,0),0)</f>
        <v>0.16750000000000001</v>
      </c>
      <c r="E947" s="28">
        <f t="shared" si="62"/>
        <v>0</v>
      </c>
    </row>
    <row r="948" spans="1:5" x14ac:dyDescent="0.4">
      <c r="A948" s="1">
        <f t="shared" si="60"/>
        <v>46509</v>
      </c>
      <c r="B948" s="28">
        <f t="shared" si="61"/>
        <v>0</v>
      </c>
      <c r="C948" s="28">
        <f t="shared" si="59"/>
        <v>365</v>
      </c>
      <c r="D948" s="27">
        <f>VLOOKUP($A$3&amp;$E$3&amp;VLOOKUP($B$5,$V$3:$W$6,2)&amp;$E$2&amp;$E$1,Тарифи!F:P,HLOOKUP($B$4,Тарифи!$H$4:$P$6,2,0),0)</f>
        <v>0.16750000000000001</v>
      </c>
      <c r="E948" s="28">
        <f t="shared" si="62"/>
        <v>0</v>
      </c>
    </row>
    <row r="949" spans="1:5" x14ac:dyDescent="0.4">
      <c r="A949" s="1">
        <f t="shared" si="60"/>
        <v>46510</v>
      </c>
      <c r="B949" s="28">
        <f t="shared" si="61"/>
        <v>0</v>
      </c>
      <c r="C949" s="28">
        <f t="shared" si="59"/>
        <v>365</v>
      </c>
      <c r="D949" s="27">
        <f>VLOOKUP($A$3&amp;$E$3&amp;VLOOKUP($B$5,$V$3:$W$6,2)&amp;$E$2&amp;$E$1,Тарифи!F:P,HLOOKUP($B$4,Тарифи!$H$4:$P$6,2,0),0)</f>
        <v>0.16750000000000001</v>
      </c>
      <c r="E949" s="28">
        <f t="shared" si="62"/>
        <v>0</v>
      </c>
    </row>
    <row r="950" spans="1:5" x14ac:dyDescent="0.4">
      <c r="A950" s="1">
        <f t="shared" si="60"/>
        <v>46511</v>
      </c>
      <c r="B950" s="28">
        <f t="shared" si="61"/>
        <v>0</v>
      </c>
      <c r="C950" s="28">
        <f t="shared" si="59"/>
        <v>365</v>
      </c>
      <c r="D950" s="27">
        <f>VLOOKUP($A$3&amp;$E$3&amp;VLOOKUP($B$5,$V$3:$W$6,2)&amp;$E$2&amp;$E$1,Тарифи!F:P,HLOOKUP($B$4,Тарифи!$H$4:$P$6,2,0),0)</f>
        <v>0.16750000000000001</v>
      </c>
      <c r="E950" s="28">
        <f t="shared" si="62"/>
        <v>0</v>
      </c>
    </row>
    <row r="951" spans="1:5" x14ac:dyDescent="0.4">
      <c r="A951" s="1">
        <f t="shared" si="60"/>
        <v>46512</v>
      </c>
      <c r="B951" s="28">
        <f t="shared" si="61"/>
        <v>0</v>
      </c>
      <c r="C951" s="28">
        <f t="shared" si="59"/>
        <v>365</v>
      </c>
      <c r="D951" s="27">
        <f>VLOOKUP($A$3&amp;$E$3&amp;VLOOKUP($B$5,$V$3:$W$6,2)&amp;$E$2&amp;$E$1,Тарифи!F:P,HLOOKUP($B$4,Тарифи!$H$4:$P$6,2,0),0)</f>
        <v>0.16750000000000001</v>
      </c>
      <c r="E951" s="28">
        <f t="shared" si="62"/>
        <v>0</v>
      </c>
    </row>
    <row r="952" spans="1:5" x14ac:dyDescent="0.4">
      <c r="A952" s="1">
        <f t="shared" si="60"/>
        <v>46513</v>
      </c>
      <c r="B952" s="28">
        <f t="shared" si="61"/>
        <v>0</v>
      </c>
      <c r="C952" s="28">
        <f t="shared" si="59"/>
        <v>365</v>
      </c>
      <c r="D952" s="27">
        <f>VLOOKUP($A$3&amp;$E$3&amp;VLOOKUP($B$5,$V$3:$W$6,2)&amp;$E$2&amp;$E$1,Тарифи!F:P,HLOOKUP($B$4,Тарифи!$H$4:$P$6,2,0),0)</f>
        <v>0.16750000000000001</v>
      </c>
      <c r="E952" s="28">
        <f t="shared" si="62"/>
        <v>0</v>
      </c>
    </row>
    <row r="953" spans="1:5" x14ac:dyDescent="0.4">
      <c r="A953" s="1">
        <f t="shared" si="60"/>
        <v>46514</v>
      </c>
      <c r="B953" s="28">
        <f t="shared" si="61"/>
        <v>0</v>
      </c>
      <c r="C953" s="28">
        <f t="shared" si="59"/>
        <v>365</v>
      </c>
      <c r="D953" s="27">
        <f>VLOOKUP($A$3&amp;$E$3&amp;VLOOKUP($B$5,$V$3:$W$6,2)&amp;$E$2&amp;$E$1,Тарифи!F:P,HLOOKUP($B$4,Тарифи!$H$4:$P$6,2,0),0)</f>
        <v>0.16750000000000001</v>
      </c>
      <c r="E953" s="28">
        <f t="shared" si="62"/>
        <v>0</v>
      </c>
    </row>
    <row r="954" spans="1:5" x14ac:dyDescent="0.4">
      <c r="A954" s="1">
        <f t="shared" si="60"/>
        <v>46515</v>
      </c>
      <c r="B954" s="28">
        <f t="shared" si="61"/>
        <v>0</v>
      </c>
      <c r="C954" s="28">
        <f t="shared" si="59"/>
        <v>365</v>
      </c>
      <c r="D954" s="27">
        <f>VLOOKUP($A$3&amp;$E$3&amp;VLOOKUP($B$5,$V$3:$W$6,2)&amp;$E$2&amp;$E$1,Тарифи!F:P,HLOOKUP($B$4,Тарифи!$H$4:$P$6,2,0),0)</f>
        <v>0.16750000000000001</v>
      </c>
      <c r="E954" s="28">
        <f t="shared" si="62"/>
        <v>0</v>
      </c>
    </row>
    <row r="955" spans="1:5" x14ac:dyDescent="0.4">
      <c r="A955" s="1">
        <f t="shared" si="60"/>
        <v>46516</v>
      </c>
      <c r="B955" s="28">
        <f t="shared" si="61"/>
        <v>0</v>
      </c>
      <c r="C955" s="28">
        <f t="shared" si="59"/>
        <v>365</v>
      </c>
      <c r="D955" s="27">
        <f>VLOOKUP($A$3&amp;$E$3&amp;VLOOKUP($B$5,$V$3:$W$6,2)&amp;$E$2&amp;$E$1,Тарифи!F:P,HLOOKUP($B$4,Тарифи!$H$4:$P$6,2,0),0)</f>
        <v>0.16750000000000001</v>
      </c>
      <c r="E955" s="28">
        <f t="shared" si="62"/>
        <v>0</v>
      </c>
    </row>
    <row r="956" spans="1:5" x14ac:dyDescent="0.4">
      <c r="A956" s="1">
        <f t="shared" si="60"/>
        <v>46517</v>
      </c>
      <c r="B956" s="28">
        <f t="shared" si="61"/>
        <v>0</v>
      </c>
      <c r="C956" s="28">
        <f t="shared" si="59"/>
        <v>365</v>
      </c>
      <c r="D956" s="27">
        <f>VLOOKUP($A$3&amp;$E$3&amp;VLOOKUP($B$5,$V$3:$W$6,2)&amp;$E$2&amp;$E$1,Тарифи!F:P,HLOOKUP($B$4,Тарифи!$H$4:$P$6,2,0),0)</f>
        <v>0.16750000000000001</v>
      </c>
      <c r="E956" s="28">
        <f t="shared" si="62"/>
        <v>0</v>
      </c>
    </row>
    <row r="957" spans="1:5" x14ac:dyDescent="0.4">
      <c r="A957" s="1">
        <f t="shared" si="60"/>
        <v>46518</v>
      </c>
      <c r="B957" s="28">
        <f t="shared" si="61"/>
        <v>0</v>
      </c>
      <c r="C957" s="28">
        <f t="shared" si="59"/>
        <v>365</v>
      </c>
      <c r="D957" s="27">
        <f>VLOOKUP($A$3&amp;$E$3&amp;VLOOKUP($B$5,$V$3:$W$6,2)&amp;$E$2&amp;$E$1,Тарифи!F:P,HLOOKUP($B$4,Тарифи!$H$4:$P$6,2,0),0)</f>
        <v>0.16750000000000001</v>
      </c>
      <c r="E957" s="28">
        <f t="shared" si="62"/>
        <v>0</v>
      </c>
    </row>
    <row r="958" spans="1:5" x14ac:dyDescent="0.4">
      <c r="A958" s="1">
        <f t="shared" si="60"/>
        <v>46519</v>
      </c>
      <c r="B958" s="28">
        <f t="shared" si="61"/>
        <v>0</v>
      </c>
      <c r="C958" s="28">
        <f t="shared" si="59"/>
        <v>365</v>
      </c>
      <c r="D958" s="27">
        <f>VLOOKUP($A$3&amp;$E$3&amp;VLOOKUP($B$5,$V$3:$W$6,2)&amp;$E$2&amp;$E$1,Тарифи!F:P,HLOOKUP($B$4,Тарифи!$H$4:$P$6,2,0),0)</f>
        <v>0.16750000000000001</v>
      </c>
      <c r="E958" s="28">
        <f t="shared" si="62"/>
        <v>0</v>
      </c>
    </row>
    <row r="959" spans="1:5" x14ac:dyDescent="0.4">
      <c r="A959" s="1">
        <f t="shared" si="60"/>
        <v>46520</v>
      </c>
      <c r="B959" s="28">
        <f t="shared" si="61"/>
        <v>0</v>
      </c>
      <c r="C959" s="28">
        <f t="shared" si="59"/>
        <v>365</v>
      </c>
      <c r="D959" s="27">
        <f>VLOOKUP($A$3&amp;$E$3&amp;VLOOKUP($B$5,$V$3:$W$6,2)&amp;$E$2&amp;$E$1,Тарифи!F:P,HLOOKUP($B$4,Тарифи!$H$4:$P$6,2,0),0)</f>
        <v>0.16750000000000001</v>
      </c>
      <c r="E959" s="28">
        <f t="shared" si="62"/>
        <v>0</v>
      </c>
    </row>
    <row r="960" spans="1:5" x14ac:dyDescent="0.4">
      <c r="A960" s="1">
        <f t="shared" si="60"/>
        <v>46521</v>
      </c>
      <c r="B960" s="28">
        <f t="shared" si="61"/>
        <v>0</v>
      </c>
      <c r="C960" s="28">
        <f t="shared" si="59"/>
        <v>365</v>
      </c>
      <c r="D960" s="27">
        <f>VLOOKUP($A$3&amp;$E$3&amp;VLOOKUP($B$5,$V$3:$W$6,2)&amp;$E$2&amp;$E$1,Тарифи!F:P,HLOOKUP($B$4,Тарифи!$H$4:$P$6,2,0),0)</f>
        <v>0.16750000000000001</v>
      </c>
      <c r="E960" s="28">
        <f t="shared" si="62"/>
        <v>0</v>
      </c>
    </row>
    <row r="961" spans="1:5" x14ac:dyDescent="0.4">
      <c r="A961" s="1">
        <f t="shared" si="60"/>
        <v>46522</v>
      </c>
      <c r="B961" s="28">
        <f t="shared" si="61"/>
        <v>0</v>
      </c>
      <c r="C961" s="28">
        <f t="shared" si="59"/>
        <v>365</v>
      </c>
      <c r="D961" s="27">
        <f>VLOOKUP($A$3&amp;$E$3&amp;VLOOKUP($B$5,$V$3:$W$6,2)&amp;$E$2&amp;$E$1,Тарифи!F:P,HLOOKUP($B$4,Тарифи!$H$4:$P$6,2,0),0)</f>
        <v>0.16750000000000001</v>
      </c>
      <c r="E961" s="28">
        <f t="shared" si="62"/>
        <v>0</v>
      </c>
    </row>
    <row r="962" spans="1:5" x14ac:dyDescent="0.4">
      <c r="A962" s="1">
        <f t="shared" si="60"/>
        <v>46523</v>
      </c>
      <c r="B962" s="28">
        <f t="shared" si="61"/>
        <v>0</v>
      </c>
      <c r="C962" s="28">
        <f t="shared" si="59"/>
        <v>365</v>
      </c>
      <c r="D962" s="27">
        <f>VLOOKUP($A$3&amp;$E$3&amp;VLOOKUP($B$5,$V$3:$W$6,2)&amp;$E$2&amp;$E$1,Тарифи!F:P,HLOOKUP($B$4,Тарифи!$H$4:$P$6,2,0),0)</f>
        <v>0.16750000000000001</v>
      </c>
      <c r="E962" s="28">
        <f t="shared" si="62"/>
        <v>0</v>
      </c>
    </row>
    <row r="963" spans="1:5" x14ac:dyDescent="0.4">
      <c r="A963" s="1">
        <f t="shared" si="60"/>
        <v>46524</v>
      </c>
      <c r="B963" s="28">
        <f t="shared" si="61"/>
        <v>0</v>
      </c>
      <c r="C963" s="28">
        <f t="shared" si="59"/>
        <v>365</v>
      </c>
      <c r="D963" s="27">
        <f>VLOOKUP($A$3&amp;$E$3&amp;VLOOKUP($B$5,$V$3:$W$6,2)&amp;$E$2&amp;$E$1,Тарифи!F:P,HLOOKUP($B$4,Тарифи!$H$4:$P$6,2,0),0)</f>
        <v>0.16750000000000001</v>
      </c>
      <c r="E963" s="28">
        <f t="shared" si="62"/>
        <v>0</v>
      </c>
    </row>
    <row r="964" spans="1:5" x14ac:dyDescent="0.4">
      <c r="A964" s="1">
        <f t="shared" si="60"/>
        <v>46525</v>
      </c>
      <c r="B964" s="28">
        <f t="shared" si="61"/>
        <v>0</v>
      </c>
      <c r="C964" s="28">
        <f t="shared" si="59"/>
        <v>365</v>
      </c>
      <c r="D964" s="27">
        <f>VLOOKUP($A$3&amp;$E$3&amp;VLOOKUP($B$5,$V$3:$W$6,2)&amp;$E$2&amp;$E$1,Тарифи!F:P,HLOOKUP($B$4,Тарифи!$H$4:$P$6,2,0),0)</f>
        <v>0.16750000000000001</v>
      </c>
      <c r="E964" s="28">
        <f t="shared" si="62"/>
        <v>0</v>
      </c>
    </row>
    <row r="965" spans="1:5" x14ac:dyDescent="0.4">
      <c r="A965" s="1">
        <f t="shared" si="60"/>
        <v>46526</v>
      </c>
      <c r="B965" s="28">
        <f t="shared" si="61"/>
        <v>0</v>
      </c>
      <c r="C965" s="28">
        <f t="shared" si="59"/>
        <v>365</v>
      </c>
      <c r="D965" s="27">
        <f>VLOOKUP($A$3&amp;$E$3&amp;VLOOKUP($B$5,$V$3:$W$6,2)&amp;$E$2&amp;$E$1,Тарифи!F:P,HLOOKUP($B$4,Тарифи!$H$4:$P$6,2,0),0)</f>
        <v>0.16750000000000001</v>
      </c>
      <c r="E965" s="28">
        <f t="shared" si="62"/>
        <v>0</v>
      </c>
    </row>
    <row r="966" spans="1:5" x14ac:dyDescent="0.4">
      <c r="A966" s="1">
        <f t="shared" si="60"/>
        <v>46527</v>
      </c>
      <c r="B966" s="28">
        <f t="shared" si="61"/>
        <v>0</v>
      </c>
      <c r="C966" s="28">
        <f t="shared" ref="C966:C1029" si="63">IFERROR(VLOOKUP(YEAR(A966),$P$3:$Q$11,2,0),365)</f>
        <v>365</v>
      </c>
      <c r="D966" s="27">
        <f>VLOOKUP($A$3&amp;$E$3&amp;VLOOKUP($B$5,$V$3:$W$6,2)&amp;$E$2&amp;$E$1,Тарифи!F:P,HLOOKUP($B$4,Тарифи!$H$4:$P$6,2,0),0)</f>
        <v>0.16750000000000001</v>
      </c>
      <c r="E966" s="28">
        <f t="shared" si="62"/>
        <v>0</v>
      </c>
    </row>
    <row r="967" spans="1:5" x14ac:dyDescent="0.4">
      <c r="A967" s="1">
        <f t="shared" ref="A967:A1030" si="64">A966+1</f>
        <v>46528</v>
      </c>
      <c r="B967" s="28">
        <f t="shared" ref="B967:B1030" si="65">IF(A967&gt;=$G$4,0,B966)</f>
        <v>0</v>
      </c>
      <c r="C967" s="28">
        <f t="shared" si="63"/>
        <v>365</v>
      </c>
      <c r="D967" s="27">
        <f>VLOOKUP($A$3&amp;$E$3&amp;VLOOKUP($B$5,$V$3:$W$6,2)&amp;$E$2&amp;$E$1,Тарифи!F:P,HLOOKUP($B$4,Тарифи!$H$4:$P$6,2,0),0)</f>
        <v>0.16750000000000001</v>
      </c>
      <c r="E967" s="28">
        <f t="shared" ref="E967:E1030" si="66">B967*D967/C967</f>
        <v>0</v>
      </c>
    </row>
    <row r="968" spans="1:5" x14ac:dyDescent="0.4">
      <c r="A968" s="1">
        <f t="shared" si="64"/>
        <v>46529</v>
      </c>
      <c r="B968" s="28">
        <f t="shared" si="65"/>
        <v>0</v>
      </c>
      <c r="C968" s="28">
        <f t="shared" si="63"/>
        <v>365</v>
      </c>
      <c r="D968" s="27">
        <f>VLOOKUP($A$3&amp;$E$3&amp;VLOOKUP($B$5,$V$3:$W$6,2)&amp;$E$2&amp;$E$1,Тарифи!F:P,HLOOKUP($B$4,Тарифи!$H$4:$P$6,2,0),0)</f>
        <v>0.16750000000000001</v>
      </c>
      <c r="E968" s="28">
        <f t="shared" si="66"/>
        <v>0</v>
      </c>
    </row>
    <row r="969" spans="1:5" x14ac:dyDescent="0.4">
      <c r="A969" s="1">
        <f t="shared" si="64"/>
        <v>46530</v>
      </c>
      <c r="B969" s="28">
        <f t="shared" si="65"/>
        <v>0</v>
      </c>
      <c r="C969" s="28">
        <f t="shared" si="63"/>
        <v>365</v>
      </c>
      <c r="D969" s="27">
        <f>VLOOKUP($A$3&amp;$E$3&amp;VLOOKUP($B$5,$V$3:$W$6,2)&amp;$E$2&amp;$E$1,Тарифи!F:P,HLOOKUP($B$4,Тарифи!$H$4:$P$6,2,0),0)</f>
        <v>0.16750000000000001</v>
      </c>
      <c r="E969" s="28">
        <f t="shared" si="66"/>
        <v>0</v>
      </c>
    </row>
    <row r="970" spans="1:5" x14ac:dyDescent="0.4">
      <c r="A970" s="1">
        <f t="shared" si="64"/>
        <v>46531</v>
      </c>
      <c r="B970" s="28">
        <f t="shared" si="65"/>
        <v>0</v>
      </c>
      <c r="C970" s="28">
        <f t="shared" si="63"/>
        <v>365</v>
      </c>
      <c r="D970" s="27">
        <f>VLOOKUP($A$3&amp;$E$3&amp;VLOOKUP($B$5,$V$3:$W$6,2)&amp;$E$2&amp;$E$1,Тарифи!F:P,HLOOKUP($B$4,Тарифи!$H$4:$P$6,2,0),0)</f>
        <v>0.16750000000000001</v>
      </c>
      <c r="E970" s="28">
        <f t="shared" si="66"/>
        <v>0</v>
      </c>
    </row>
    <row r="971" spans="1:5" x14ac:dyDescent="0.4">
      <c r="A971" s="1">
        <f t="shared" si="64"/>
        <v>46532</v>
      </c>
      <c r="B971" s="28">
        <f t="shared" si="65"/>
        <v>0</v>
      </c>
      <c r="C971" s="28">
        <f t="shared" si="63"/>
        <v>365</v>
      </c>
      <c r="D971" s="27">
        <f>VLOOKUP($A$3&amp;$E$3&amp;VLOOKUP($B$5,$V$3:$W$6,2)&amp;$E$2&amp;$E$1,Тарифи!F:P,HLOOKUP($B$4,Тарифи!$H$4:$P$6,2,0),0)</f>
        <v>0.16750000000000001</v>
      </c>
      <c r="E971" s="28">
        <f t="shared" si="66"/>
        <v>0</v>
      </c>
    </row>
    <row r="972" spans="1:5" x14ac:dyDescent="0.4">
      <c r="A972" s="1">
        <f t="shared" si="64"/>
        <v>46533</v>
      </c>
      <c r="B972" s="28">
        <f t="shared" si="65"/>
        <v>0</v>
      </c>
      <c r="C972" s="28">
        <f t="shared" si="63"/>
        <v>365</v>
      </c>
      <c r="D972" s="27">
        <f>VLOOKUP($A$3&amp;$E$3&amp;VLOOKUP($B$5,$V$3:$W$6,2)&amp;$E$2&amp;$E$1,Тарифи!F:P,HLOOKUP($B$4,Тарифи!$H$4:$P$6,2,0),0)</f>
        <v>0.16750000000000001</v>
      </c>
      <c r="E972" s="28">
        <f t="shared" si="66"/>
        <v>0</v>
      </c>
    </row>
    <row r="973" spans="1:5" x14ac:dyDescent="0.4">
      <c r="A973" s="1">
        <f t="shared" si="64"/>
        <v>46534</v>
      </c>
      <c r="B973" s="28">
        <f t="shared" si="65"/>
        <v>0</v>
      </c>
      <c r="C973" s="28">
        <f t="shared" si="63"/>
        <v>365</v>
      </c>
      <c r="D973" s="27">
        <f>VLOOKUP($A$3&amp;$E$3&amp;VLOOKUP($B$5,$V$3:$W$6,2)&amp;$E$2&amp;$E$1,Тарифи!F:P,HLOOKUP($B$4,Тарифи!$H$4:$P$6,2,0),0)</f>
        <v>0.16750000000000001</v>
      </c>
      <c r="E973" s="28">
        <f t="shared" si="66"/>
        <v>0</v>
      </c>
    </row>
    <row r="974" spans="1:5" x14ac:dyDescent="0.4">
      <c r="A974" s="1">
        <f t="shared" si="64"/>
        <v>46535</v>
      </c>
      <c r="B974" s="28">
        <f t="shared" si="65"/>
        <v>0</v>
      </c>
      <c r="C974" s="28">
        <f t="shared" si="63"/>
        <v>365</v>
      </c>
      <c r="D974" s="27">
        <f>VLOOKUP($A$3&amp;$E$3&amp;VLOOKUP($B$5,$V$3:$W$6,2)&amp;$E$2&amp;$E$1,Тарифи!F:P,HLOOKUP($B$4,Тарифи!$H$4:$P$6,2,0),0)</f>
        <v>0.16750000000000001</v>
      </c>
      <c r="E974" s="28">
        <f t="shared" si="66"/>
        <v>0</v>
      </c>
    </row>
    <row r="975" spans="1:5" x14ac:dyDescent="0.4">
      <c r="A975" s="1">
        <f t="shared" si="64"/>
        <v>46536</v>
      </c>
      <c r="B975" s="28">
        <f t="shared" si="65"/>
        <v>0</v>
      </c>
      <c r="C975" s="28">
        <f t="shared" si="63"/>
        <v>365</v>
      </c>
      <c r="D975" s="27">
        <f>VLOOKUP($A$3&amp;$E$3&amp;VLOOKUP($B$5,$V$3:$W$6,2)&amp;$E$2&amp;$E$1,Тарифи!F:P,HLOOKUP($B$4,Тарифи!$H$4:$P$6,2,0),0)</f>
        <v>0.16750000000000001</v>
      </c>
      <c r="E975" s="28">
        <f t="shared" si="66"/>
        <v>0</v>
      </c>
    </row>
    <row r="976" spans="1:5" x14ac:dyDescent="0.4">
      <c r="A976" s="1">
        <f t="shared" si="64"/>
        <v>46537</v>
      </c>
      <c r="B976" s="28">
        <f t="shared" si="65"/>
        <v>0</v>
      </c>
      <c r="C976" s="28">
        <f t="shared" si="63"/>
        <v>365</v>
      </c>
      <c r="D976" s="27">
        <f>VLOOKUP($A$3&amp;$E$3&amp;VLOOKUP($B$5,$V$3:$W$6,2)&amp;$E$2&amp;$E$1,Тарифи!F:P,HLOOKUP($B$4,Тарифи!$H$4:$P$6,2,0),0)</f>
        <v>0.16750000000000001</v>
      </c>
      <c r="E976" s="28">
        <f t="shared" si="66"/>
        <v>0</v>
      </c>
    </row>
    <row r="977" spans="1:5" x14ac:dyDescent="0.4">
      <c r="A977" s="1">
        <f t="shared" si="64"/>
        <v>46538</v>
      </c>
      <c r="B977" s="28">
        <f t="shared" si="65"/>
        <v>0</v>
      </c>
      <c r="C977" s="28">
        <f t="shared" si="63"/>
        <v>365</v>
      </c>
      <c r="D977" s="27">
        <f>VLOOKUP($A$3&amp;$E$3&amp;VLOOKUP($B$5,$V$3:$W$6,2)&amp;$E$2&amp;$E$1,Тарифи!F:P,HLOOKUP($B$4,Тарифи!$H$4:$P$6,2,0),0)</f>
        <v>0.16750000000000001</v>
      </c>
      <c r="E977" s="28">
        <f t="shared" si="66"/>
        <v>0</v>
      </c>
    </row>
    <row r="978" spans="1:5" x14ac:dyDescent="0.4">
      <c r="A978" s="1">
        <f t="shared" si="64"/>
        <v>46539</v>
      </c>
      <c r="B978" s="28">
        <f t="shared" si="65"/>
        <v>0</v>
      </c>
      <c r="C978" s="28">
        <f t="shared" si="63"/>
        <v>365</v>
      </c>
      <c r="D978" s="27">
        <f>VLOOKUP($A$3&amp;$E$3&amp;VLOOKUP($B$5,$V$3:$W$6,2)&amp;$E$2&amp;$E$1,Тарифи!F:P,HLOOKUP($B$4,Тарифи!$H$4:$P$6,2,0),0)</f>
        <v>0.16750000000000001</v>
      </c>
      <c r="E978" s="28">
        <f t="shared" si="66"/>
        <v>0</v>
      </c>
    </row>
    <row r="979" spans="1:5" x14ac:dyDescent="0.4">
      <c r="A979" s="1">
        <f t="shared" si="64"/>
        <v>46540</v>
      </c>
      <c r="B979" s="28">
        <f t="shared" si="65"/>
        <v>0</v>
      </c>
      <c r="C979" s="28">
        <f t="shared" si="63"/>
        <v>365</v>
      </c>
      <c r="D979" s="27">
        <f>VLOOKUP($A$3&amp;$E$3&amp;VLOOKUP($B$5,$V$3:$W$6,2)&amp;$E$2&amp;$E$1,Тарифи!F:P,HLOOKUP($B$4,Тарифи!$H$4:$P$6,2,0),0)</f>
        <v>0.16750000000000001</v>
      </c>
      <c r="E979" s="28">
        <f t="shared" si="66"/>
        <v>0</v>
      </c>
    </row>
    <row r="980" spans="1:5" x14ac:dyDescent="0.4">
      <c r="A980" s="1">
        <f t="shared" si="64"/>
        <v>46541</v>
      </c>
      <c r="B980" s="28">
        <f t="shared" si="65"/>
        <v>0</v>
      </c>
      <c r="C980" s="28">
        <f t="shared" si="63"/>
        <v>365</v>
      </c>
      <c r="D980" s="27">
        <f>VLOOKUP($A$3&amp;$E$3&amp;VLOOKUP($B$5,$V$3:$W$6,2)&amp;$E$2&amp;$E$1,Тарифи!F:P,HLOOKUP($B$4,Тарифи!$H$4:$P$6,2,0),0)</f>
        <v>0.16750000000000001</v>
      </c>
      <c r="E980" s="28">
        <f t="shared" si="66"/>
        <v>0</v>
      </c>
    </row>
    <row r="981" spans="1:5" x14ac:dyDescent="0.4">
      <c r="A981" s="1">
        <f t="shared" si="64"/>
        <v>46542</v>
      </c>
      <c r="B981" s="28">
        <f t="shared" si="65"/>
        <v>0</v>
      </c>
      <c r="C981" s="28">
        <f t="shared" si="63"/>
        <v>365</v>
      </c>
      <c r="D981" s="27">
        <f>VLOOKUP($A$3&amp;$E$3&amp;VLOOKUP($B$5,$V$3:$W$6,2)&amp;$E$2&amp;$E$1,Тарифи!F:P,HLOOKUP($B$4,Тарифи!$H$4:$P$6,2,0),0)</f>
        <v>0.16750000000000001</v>
      </c>
      <c r="E981" s="28">
        <f t="shared" si="66"/>
        <v>0</v>
      </c>
    </row>
    <row r="982" spans="1:5" x14ac:dyDescent="0.4">
      <c r="A982" s="1">
        <f t="shared" si="64"/>
        <v>46543</v>
      </c>
      <c r="B982" s="28">
        <f t="shared" si="65"/>
        <v>0</v>
      </c>
      <c r="C982" s="28">
        <f t="shared" si="63"/>
        <v>365</v>
      </c>
      <c r="D982" s="27">
        <f>VLOOKUP($A$3&amp;$E$3&amp;VLOOKUP($B$5,$V$3:$W$6,2)&amp;$E$2&amp;$E$1,Тарифи!F:P,HLOOKUP($B$4,Тарифи!$H$4:$P$6,2,0),0)</f>
        <v>0.16750000000000001</v>
      </c>
      <c r="E982" s="28">
        <f t="shared" si="66"/>
        <v>0</v>
      </c>
    </row>
    <row r="983" spans="1:5" x14ac:dyDescent="0.4">
      <c r="A983" s="1">
        <f t="shared" si="64"/>
        <v>46544</v>
      </c>
      <c r="B983" s="28">
        <f t="shared" si="65"/>
        <v>0</v>
      </c>
      <c r="C983" s="28">
        <f t="shared" si="63"/>
        <v>365</v>
      </c>
      <c r="D983" s="27">
        <f>VLOOKUP($A$3&amp;$E$3&amp;VLOOKUP($B$5,$V$3:$W$6,2)&amp;$E$2&amp;$E$1,Тарифи!F:P,HLOOKUP($B$4,Тарифи!$H$4:$P$6,2,0),0)</f>
        <v>0.16750000000000001</v>
      </c>
      <c r="E983" s="28">
        <f t="shared" si="66"/>
        <v>0</v>
      </c>
    </row>
    <row r="984" spans="1:5" x14ac:dyDescent="0.4">
      <c r="A984" s="1">
        <f t="shared" si="64"/>
        <v>46545</v>
      </c>
      <c r="B984" s="28">
        <f t="shared" si="65"/>
        <v>0</v>
      </c>
      <c r="C984" s="28">
        <f t="shared" si="63"/>
        <v>365</v>
      </c>
      <c r="D984" s="27">
        <f>VLOOKUP($A$3&amp;$E$3&amp;VLOOKUP($B$5,$V$3:$W$6,2)&amp;$E$2&amp;$E$1,Тарифи!F:P,HLOOKUP($B$4,Тарифи!$H$4:$P$6,2,0),0)</f>
        <v>0.16750000000000001</v>
      </c>
      <c r="E984" s="28">
        <f t="shared" si="66"/>
        <v>0</v>
      </c>
    </row>
    <row r="985" spans="1:5" x14ac:dyDescent="0.4">
      <c r="A985" s="1">
        <f t="shared" si="64"/>
        <v>46546</v>
      </c>
      <c r="B985" s="28">
        <f t="shared" si="65"/>
        <v>0</v>
      </c>
      <c r="C985" s="28">
        <f t="shared" si="63"/>
        <v>365</v>
      </c>
      <c r="D985" s="27">
        <f>VLOOKUP($A$3&amp;$E$3&amp;VLOOKUP($B$5,$V$3:$W$6,2)&amp;$E$2&amp;$E$1,Тарифи!F:P,HLOOKUP($B$4,Тарифи!$H$4:$P$6,2,0),0)</f>
        <v>0.16750000000000001</v>
      </c>
      <c r="E985" s="28">
        <f t="shared" si="66"/>
        <v>0</v>
      </c>
    </row>
    <row r="986" spans="1:5" x14ac:dyDescent="0.4">
      <c r="A986" s="1">
        <f t="shared" si="64"/>
        <v>46547</v>
      </c>
      <c r="B986" s="28">
        <f t="shared" si="65"/>
        <v>0</v>
      </c>
      <c r="C986" s="28">
        <f t="shared" si="63"/>
        <v>365</v>
      </c>
      <c r="D986" s="27">
        <f>VLOOKUP($A$3&amp;$E$3&amp;VLOOKUP($B$5,$V$3:$W$6,2)&amp;$E$2&amp;$E$1,Тарифи!F:P,HLOOKUP($B$4,Тарифи!$H$4:$P$6,2,0),0)</f>
        <v>0.16750000000000001</v>
      </c>
      <c r="E986" s="28">
        <f t="shared" si="66"/>
        <v>0</v>
      </c>
    </row>
    <row r="987" spans="1:5" x14ac:dyDescent="0.4">
      <c r="A987" s="1">
        <f t="shared" si="64"/>
        <v>46548</v>
      </c>
      <c r="B987" s="28">
        <f t="shared" si="65"/>
        <v>0</v>
      </c>
      <c r="C987" s="28">
        <f t="shared" si="63"/>
        <v>365</v>
      </c>
      <c r="D987" s="27">
        <f>VLOOKUP($A$3&amp;$E$3&amp;VLOOKUP($B$5,$V$3:$W$6,2)&amp;$E$2&amp;$E$1,Тарифи!F:P,HLOOKUP($B$4,Тарифи!$H$4:$P$6,2,0),0)</f>
        <v>0.16750000000000001</v>
      </c>
      <c r="E987" s="28">
        <f t="shared" si="66"/>
        <v>0</v>
      </c>
    </row>
    <row r="988" spans="1:5" x14ac:dyDescent="0.4">
      <c r="A988" s="1">
        <f t="shared" si="64"/>
        <v>46549</v>
      </c>
      <c r="B988" s="28">
        <f t="shared" si="65"/>
        <v>0</v>
      </c>
      <c r="C988" s="28">
        <f t="shared" si="63"/>
        <v>365</v>
      </c>
      <c r="D988" s="27">
        <f>VLOOKUP($A$3&amp;$E$3&amp;VLOOKUP($B$5,$V$3:$W$6,2)&amp;$E$2&amp;$E$1,Тарифи!F:P,HLOOKUP($B$4,Тарифи!$H$4:$P$6,2,0),0)</f>
        <v>0.16750000000000001</v>
      </c>
      <c r="E988" s="28">
        <f t="shared" si="66"/>
        <v>0</v>
      </c>
    </row>
    <row r="989" spans="1:5" x14ac:dyDescent="0.4">
      <c r="A989" s="1">
        <f t="shared" si="64"/>
        <v>46550</v>
      </c>
      <c r="B989" s="28">
        <f t="shared" si="65"/>
        <v>0</v>
      </c>
      <c r="C989" s="28">
        <f t="shared" si="63"/>
        <v>365</v>
      </c>
      <c r="D989" s="27">
        <f>VLOOKUP($A$3&amp;$E$3&amp;VLOOKUP($B$5,$V$3:$W$6,2)&amp;$E$2&amp;$E$1,Тарифи!F:P,HLOOKUP($B$4,Тарифи!$H$4:$P$6,2,0),0)</f>
        <v>0.16750000000000001</v>
      </c>
      <c r="E989" s="28">
        <f t="shared" si="66"/>
        <v>0</v>
      </c>
    </row>
    <row r="990" spans="1:5" x14ac:dyDescent="0.4">
      <c r="A990" s="1">
        <f t="shared" si="64"/>
        <v>46551</v>
      </c>
      <c r="B990" s="28">
        <f t="shared" si="65"/>
        <v>0</v>
      </c>
      <c r="C990" s="28">
        <f t="shared" si="63"/>
        <v>365</v>
      </c>
      <c r="D990" s="27">
        <f>VLOOKUP($A$3&amp;$E$3&amp;VLOOKUP($B$5,$V$3:$W$6,2)&amp;$E$2&amp;$E$1,Тарифи!F:P,HLOOKUP($B$4,Тарифи!$H$4:$P$6,2,0),0)</f>
        <v>0.16750000000000001</v>
      </c>
      <c r="E990" s="28">
        <f t="shared" si="66"/>
        <v>0</v>
      </c>
    </row>
    <row r="991" spans="1:5" x14ac:dyDescent="0.4">
      <c r="A991" s="1">
        <f t="shared" si="64"/>
        <v>46552</v>
      </c>
      <c r="B991" s="28">
        <f t="shared" si="65"/>
        <v>0</v>
      </c>
      <c r="C991" s="28">
        <f t="shared" si="63"/>
        <v>365</v>
      </c>
      <c r="D991" s="27">
        <f>VLOOKUP($A$3&amp;$E$3&amp;VLOOKUP($B$5,$V$3:$W$6,2)&amp;$E$2&amp;$E$1,Тарифи!F:P,HLOOKUP($B$4,Тарифи!$H$4:$P$6,2,0),0)</f>
        <v>0.16750000000000001</v>
      </c>
      <c r="E991" s="28">
        <f t="shared" si="66"/>
        <v>0</v>
      </c>
    </row>
    <row r="992" spans="1:5" x14ac:dyDescent="0.4">
      <c r="A992" s="1">
        <f t="shared" si="64"/>
        <v>46553</v>
      </c>
      <c r="B992" s="28">
        <f t="shared" si="65"/>
        <v>0</v>
      </c>
      <c r="C992" s="28">
        <f t="shared" si="63"/>
        <v>365</v>
      </c>
      <c r="D992" s="27">
        <f>VLOOKUP($A$3&amp;$E$3&amp;VLOOKUP($B$5,$V$3:$W$6,2)&amp;$E$2&amp;$E$1,Тарифи!F:P,HLOOKUP($B$4,Тарифи!$H$4:$P$6,2,0),0)</f>
        <v>0.16750000000000001</v>
      </c>
      <c r="E992" s="28">
        <f t="shared" si="66"/>
        <v>0</v>
      </c>
    </row>
    <row r="993" spans="1:5" x14ac:dyDescent="0.4">
      <c r="A993" s="1">
        <f t="shared" si="64"/>
        <v>46554</v>
      </c>
      <c r="B993" s="28">
        <f t="shared" si="65"/>
        <v>0</v>
      </c>
      <c r="C993" s="28">
        <f t="shared" si="63"/>
        <v>365</v>
      </c>
      <c r="D993" s="27">
        <f>VLOOKUP($A$3&amp;$E$3&amp;VLOOKUP($B$5,$V$3:$W$6,2)&amp;$E$2&amp;$E$1,Тарифи!F:P,HLOOKUP($B$4,Тарифи!$H$4:$P$6,2,0),0)</f>
        <v>0.16750000000000001</v>
      </c>
      <c r="E993" s="28">
        <f t="shared" si="66"/>
        <v>0</v>
      </c>
    </row>
    <row r="994" spans="1:5" x14ac:dyDescent="0.4">
      <c r="A994" s="1">
        <f t="shared" si="64"/>
        <v>46555</v>
      </c>
      <c r="B994" s="28">
        <f t="shared" si="65"/>
        <v>0</v>
      </c>
      <c r="C994" s="28">
        <f t="shared" si="63"/>
        <v>365</v>
      </c>
      <c r="D994" s="27">
        <f>VLOOKUP($A$3&amp;$E$3&amp;VLOOKUP($B$5,$V$3:$W$6,2)&amp;$E$2&amp;$E$1,Тарифи!F:P,HLOOKUP($B$4,Тарифи!$H$4:$P$6,2,0),0)</f>
        <v>0.16750000000000001</v>
      </c>
      <c r="E994" s="28">
        <f t="shared" si="66"/>
        <v>0</v>
      </c>
    </row>
    <row r="995" spans="1:5" x14ac:dyDescent="0.4">
      <c r="A995" s="1">
        <f t="shared" si="64"/>
        <v>46556</v>
      </c>
      <c r="B995" s="28">
        <f t="shared" si="65"/>
        <v>0</v>
      </c>
      <c r="C995" s="28">
        <f t="shared" si="63"/>
        <v>365</v>
      </c>
      <c r="D995" s="27">
        <f>VLOOKUP($A$3&amp;$E$3&amp;VLOOKUP($B$5,$V$3:$W$6,2)&amp;$E$2&amp;$E$1,Тарифи!F:P,HLOOKUP($B$4,Тарифи!$H$4:$P$6,2,0),0)</f>
        <v>0.16750000000000001</v>
      </c>
      <c r="E995" s="28">
        <f t="shared" si="66"/>
        <v>0</v>
      </c>
    </row>
    <row r="996" spans="1:5" x14ac:dyDescent="0.4">
      <c r="A996" s="1">
        <f t="shared" si="64"/>
        <v>46557</v>
      </c>
      <c r="B996" s="28">
        <f t="shared" si="65"/>
        <v>0</v>
      </c>
      <c r="C996" s="28">
        <f t="shared" si="63"/>
        <v>365</v>
      </c>
      <c r="D996" s="27">
        <f>VLOOKUP($A$3&amp;$E$3&amp;VLOOKUP($B$5,$V$3:$W$6,2)&amp;$E$2&amp;$E$1,Тарифи!F:P,HLOOKUP($B$4,Тарифи!$H$4:$P$6,2,0),0)</f>
        <v>0.16750000000000001</v>
      </c>
      <c r="E996" s="28">
        <f t="shared" si="66"/>
        <v>0</v>
      </c>
    </row>
    <row r="997" spans="1:5" x14ac:dyDescent="0.4">
      <c r="A997" s="1">
        <f t="shared" si="64"/>
        <v>46558</v>
      </c>
      <c r="B997" s="28">
        <f t="shared" si="65"/>
        <v>0</v>
      </c>
      <c r="C997" s="28">
        <f t="shared" si="63"/>
        <v>365</v>
      </c>
      <c r="D997" s="27">
        <f>VLOOKUP($A$3&amp;$E$3&amp;VLOOKUP($B$5,$V$3:$W$6,2)&amp;$E$2&amp;$E$1,Тарифи!F:P,HLOOKUP($B$4,Тарифи!$H$4:$P$6,2,0),0)</f>
        <v>0.16750000000000001</v>
      </c>
      <c r="E997" s="28">
        <f t="shared" si="66"/>
        <v>0</v>
      </c>
    </row>
    <row r="998" spans="1:5" x14ac:dyDescent="0.4">
      <c r="A998" s="1">
        <f t="shared" si="64"/>
        <v>46559</v>
      </c>
      <c r="B998" s="28">
        <f t="shared" si="65"/>
        <v>0</v>
      </c>
      <c r="C998" s="28">
        <f t="shared" si="63"/>
        <v>365</v>
      </c>
      <c r="D998" s="27">
        <f>VLOOKUP($A$3&amp;$E$3&amp;VLOOKUP($B$5,$V$3:$W$6,2)&amp;$E$2&amp;$E$1,Тарифи!F:P,HLOOKUP($B$4,Тарифи!$H$4:$P$6,2,0),0)</f>
        <v>0.16750000000000001</v>
      </c>
      <c r="E998" s="28">
        <f t="shared" si="66"/>
        <v>0</v>
      </c>
    </row>
    <row r="999" spans="1:5" x14ac:dyDescent="0.4">
      <c r="A999" s="1">
        <f t="shared" si="64"/>
        <v>46560</v>
      </c>
      <c r="B999" s="28">
        <f t="shared" si="65"/>
        <v>0</v>
      </c>
      <c r="C999" s="28">
        <f t="shared" si="63"/>
        <v>365</v>
      </c>
      <c r="D999" s="27">
        <f>VLOOKUP($A$3&amp;$E$3&amp;VLOOKUP($B$5,$V$3:$W$6,2)&amp;$E$2&amp;$E$1,Тарифи!F:P,HLOOKUP($B$4,Тарифи!$H$4:$P$6,2,0),0)</f>
        <v>0.16750000000000001</v>
      </c>
      <c r="E999" s="28">
        <f t="shared" si="66"/>
        <v>0</v>
      </c>
    </row>
    <row r="1000" spans="1:5" x14ac:dyDescent="0.4">
      <c r="A1000" s="1">
        <f t="shared" si="64"/>
        <v>46561</v>
      </c>
      <c r="B1000" s="28">
        <f t="shared" si="65"/>
        <v>0</v>
      </c>
      <c r="C1000" s="28">
        <f t="shared" si="63"/>
        <v>365</v>
      </c>
      <c r="D1000" s="27">
        <f>VLOOKUP($A$3&amp;$E$3&amp;VLOOKUP($B$5,$V$3:$W$6,2)&amp;$E$2&amp;$E$1,Тарифи!F:P,HLOOKUP($B$4,Тарифи!$H$4:$P$6,2,0),0)</f>
        <v>0.16750000000000001</v>
      </c>
      <c r="E1000" s="28">
        <f t="shared" si="66"/>
        <v>0</v>
      </c>
    </row>
    <row r="1001" spans="1:5" x14ac:dyDescent="0.4">
      <c r="A1001" s="1">
        <f t="shared" si="64"/>
        <v>46562</v>
      </c>
      <c r="B1001" s="28">
        <f t="shared" si="65"/>
        <v>0</v>
      </c>
      <c r="C1001" s="28">
        <f t="shared" si="63"/>
        <v>365</v>
      </c>
      <c r="D1001" s="27">
        <f>VLOOKUP($A$3&amp;$E$3&amp;VLOOKUP($B$5,$V$3:$W$6,2)&amp;$E$2&amp;$E$1,Тарифи!F:P,HLOOKUP($B$4,Тарифи!$H$4:$P$6,2,0),0)</f>
        <v>0.16750000000000001</v>
      </c>
      <c r="E1001" s="28">
        <f t="shared" si="66"/>
        <v>0</v>
      </c>
    </row>
    <row r="1002" spans="1:5" x14ac:dyDescent="0.4">
      <c r="A1002" s="1">
        <f t="shared" si="64"/>
        <v>46563</v>
      </c>
      <c r="B1002" s="28">
        <f t="shared" si="65"/>
        <v>0</v>
      </c>
      <c r="C1002" s="28">
        <f t="shared" si="63"/>
        <v>365</v>
      </c>
      <c r="D1002" s="27">
        <f>VLOOKUP($A$3&amp;$E$3&amp;VLOOKUP($B$5,$V$3:$W$6,2)&amp;$E$2&amp;$E$1,Тарифи!F:P,HLOOKUP($B$4,Тарифи!$H$4:$P$6,2,0),0)</f>
        <v>0.16750000000000001</v>
      </c>
      <c r="E1002" s="28">
        <f t="shared" si="66"/>
        <v>0</v>
      </c>
    </row>
    <row r="1003" spans="1:5" x14ac:dyDescent="0.4">
      <c r="A1003" s="1">
        <f t="shared" si="64"/>
        <v>46564</v>
      </c>
      <c r="B1003" s="28">
        <f t="shared" si="65"/>
        <v>0</v>
      </c>
      <c r="C1003" s="28">
        <f t="shared" si="63"/>
        <v>365</v>
      </c>
      <c r="D1003" s="27">
        <f>VLOOKUP($A$3&amp;$E$3&amp;VLOOKUP($B$5,$V$3:$W$6,2)&amp;$E$2&amp;$E$1,Тарифи!F:P,HLOOKUP($B$4,Тарифи!$H$4:$P$6,2,0),0)</f>
        <v>0.16750000000000001</v>
      </c>
      <c r="E1003" s="28">
        <f t="shared" si="66"/>
        <v>0</v>
      </c>
    </row>
    <row r="1004" spans="1:5" x14ac:dyDescent="0.4">
      <c r="A1004" s="1">
        <f t="shared" si="64"/>
        <v>46565</v>
      </c>
      <c r="B1004" s="28">
        <f t="shared" si="65"/>
        <v>0</v>
      </c>
      <c r="C1004" s="28">
        <f t="shared" si="63"/>
        <v>365</v>
      </c>
      <c r="D1004" s="27">
        <f>VLOOKUP($A$3&amp;$E$3&amp;VLOOKUP($B$5,$V$3:$W$6,2)&amp;$E$2&amp;$E$1,Тарифи!F:P,HLOOKUP($B$4,Тарифи!$H$4:$P$6,2,0),0)</f>
        <v>0.16750000000000001</v>
      </c>
      <c r="E1004" s="28">
        <f t="shared" si="66"/>
        <v>0</v>
      </c>
    </row>
    <row r="1005" spans="1:5" x14ac:dyDescent="0.4">
      <c r="A1005" s="1">
        <f t="shared" si="64"/>
        <v>46566</v>
      </c>
      <c r="B1005" s="28">
        <f t="shared" si="65"/>
        <v>0</v>
      </c>
      <c r="C1005" s="28">
        <f t="shared" si="63"/>
        <v>365</v>
      </c>
      <c r="D1005" s="27">
        <f>VLOOKUP($A$3&amp;$E$3&amp;VLOOKUP($B$5,$V$3:$W$6,2)&amp;$E$2&amp;$E$1,Тарифи!F:P,HLOOKUP($B$4,Тарифи!$H$4:$P$6,2,0),0)</f>
        <v>0.16750000000000001</v>
      </c>
      <c r="E1005" s="28">
        <f t="shared" si="66"/>
        <v>0</v>
      </c>
    </row>
    <row r="1006" spans="1:5" x14ac:dyDescent="0.4">
      <c r="A1006" s="1">
        <f t="shared" si="64"/>
        <v>46567</v>
      </c>
      <c r="B1006" s="28">
        <f t="shared" si="65"/>
        <v>0</v>
      </c>
      <c r="C1006" s="28">
        <f t="shared" si="63"/>
        <v>365</v>
      </c>
      <c r="D1006" s="27">
        <f>VLOOKUP($A$3&amp;$E$3&amp;VLOOKUP($B$5,$V$3:$W$6,2)&amp;$E$2&amp;$E$1,Тарифи!F:P,HLOOKUP($B$4,Тарифи!$H$4:$P$6,2,0),0)</f>
        <v>0.16750000000000001</v>
      </c>
      <c r="E1006" s="28">
        <f t="shared" si="66"/>
        <v>0</v>
      </c>
    </row>
    <row r="1007" spans="1:5" x14ac:dyDescent="0.4">
      <c r="A1007" s="1">
        <f t="shared" si="64"/>
        <v>46568</v>
      </c>
      <c r="B1007" s="28">
        <f t="shared" si="65"/>
        <v>0</v>
      </c>
      <c r="C1007" s="28">
        <f t="shared" si="63"/>
        <v>365</v>
      </c>
      <c r="D1007" s="27">
        <f>VLOOKUP($A$3&amp;$E$3&amp;VLOOKUP($B$5,$V$3:$W$6,2)&amp;$E$2&amp;$E$1,Тарифи!F:P,HLOOKUP($B$4,Тарифи!$H$4:$P$6,2,0),0)</f>
        <v>0.16750000000000001</v>
      </c>
      <c r="E1007" s="28">
        <f t="shared" si="66"/>
        <v>0</v>
      </c>
    </row>
    <row r="1008" spans="1:5" x14ac:dyDescent="0.4">
      <c r="A1008" s="1">
        <f t="shared" si="64"/>
        <v>46569</v>
      </c>
      <c r="B1008" s="28">
        <f t="shared" si="65"/>
        <v>0</v>
      </c>
      <c r="C1008" s="28">
        <f t="shared" si="63"/>
        <v>365</v>
      </c>
      <c r="D1008" s="27">
        <f>VLOOKUP($A$3&amp;$E$3&amp;VLOOKUP($B$5,$V$3:$W$6,2)&amp;$E$2&amp;$E$1,Тарифи!F:P,HLOOKUP($B$4,Тарифи!$H$4:$P$6,2,0),0)</f>
        <v>0.16750000000000001</v>
      </c>
      <c r="E1008" s="28">
        <f t="shared" si="66"/>
        <v>0</v>
      </c>
    </row>
    <row r="1009" spans="1:5" x14ac:dyDescent="0.4">
      <c r="A1009" s="1">
        <f t="shared" si="64"/>
        <v>46570</v>
      </c>
      <c r="B1009" s="28">
        <f t="shared" si="65"/>
        <v>0</v>
      </c>
      <c r="C1009" s="28">
        <f t="shared" si="63"/>
        <v>365</v>
      </c>
      <c r="D1009" s="27">
        <f>VLOOKUP($A$3&amp;$E$3&amp;VLOOKUP($B$5,$V$3:$W$6,2)&amp;$E$2&amp;$E$1,Тарифи!F:P,HLOOKUP($B$4,Тарифи!$H$4:$P$6,2,0),0)</f>
        <v>0.16750000000000001</v>
      </c>
      <c r="E1009" s="28">
        <f t="shared" si="66"/>
        <v>0</v>
      </c>
    </row>
    <row r="1010" spans="1:5" x14ac:dyDescent="0.4">
      <c r="A1010" s="1">
        <f t="shared" si="64"/>
        <v>46571</v>
      </c>
      <c r="B1010" s="28">
        <f t="shared" si="65"/>
        <v>0</v>
      </c>
      <c r="C1010" s="28">
        <f t="shared" si="63"/>
        <v>365</v>
      </c>
      <c r="D1010" s="27">
        <f>VLOOKUP($A$3&amp;$E$3&amp;VLOOKUP($B$5,$V$3:$W$6,2)&amp;$E$2&amp;$E$1,Тарифи!F:P,HLOOKUP($B$4,Тарифи!$H$4:$P$6,2,0),0)</f>
        <v>0.16750000000000001</v>
      </c>
      <c r="E1010" s="28">
        <f t="shared" si="66"/>
        <v>0</v>
      </c>
    </row>
    <row r="1011" spans="1:5" x14ac:dyDescent="0.4">
      <c r="A1011" s="1">
        <f t="shared" si="64"/>
        <v>46572</v>
      </c>
      <c r="B1011" s="28">
        <f t="shared" si="65"/>
        <v>0</v>
      </c>
      <c r="C1011" s="28">
        <f t="shared" si="63"/>
        <v>365</v>
      </c>
      <c r="D1011" s="27">
        <f>VLOOKUP($A$3&amp;$E$3&amp;VLOOKUP($B$5,$V$3:$W$6,2)&amp;$E$2&amp;$E$1,Тарифи!F:P,HLOOKUP($B$4,Тарифи!$H$4:$P$6,2,0),0)</f>
        <v>0.16750000000000001</v>
      </c>
      <c r="E1011" s="28">
        <f t="shared" si="66"/>
        <v>0</v>
      </c>
    </row>
    <row r="1012" spans="1:5" x14ac:dyDescent="0.4">
      <c r="A1012" s="1">
        <f t="shared" si="64"/>
        <v>46573</v>
      </c>
      <c r="B1012" s="28">
        <f t="shared" si="65"/>
        <v>0</v>
      </c>
      <c r="C1012" s="28">
        <f t="shared" si="63"/>
        <v>365</v>
      </c>
      <c r="D1012" s="27">
        <f>VLOOKUP($A$3&amp;$E$3&amp;VLOOKUP($B$5,$V$3:$W$6,2)&amp;$E$2&amp;$E$1,Тарифи!F:P,HLOOKUP($B$4,Тарифи!$H$4:$P$6,2,0),0)</f>
        <v>0.16750000000000001</v>
      </c>
      <c r="E1012" s="28">
        <f t="shared" si="66"/>
        <v>0</v>
      </c>
    </row>
    <row r="1013" spans="1:5" x14ac:dyDescent="0.4">
      <c r="A1013" s="1">
        <f t="shared" si="64"/>
        <v>46574</v>
      </c>
      <c r="B1013" s="28">
        <f t="shared" si="65"/>
        <v>0</v>
      </c>
      <c r="C1013" s="28">
        <f t="shared" si="63"/>
        <v>365</v>
      </c>
      <c r="D1013" s="27">
        <f>VLOOKUP($A$3&amp;$E$3&amp;VLOOKUP($B$5,$V$3:$W$6,2)&amp;$E$2&amp;$E$1,Тарифи!F:P,HLOOKUP($B$4,Тарифи!$H$4:$P$6,2,0),0)</f>
        <v>0.16750000000000001</v>
      </c>
      <c r="E1013" s="28">
        <f t="shared" si="66"/>
        <v>0</v>
      </c>
    </row>
    <row r="1014" spans="1:5" x14ac:dyDescent="0.4">
      <c r="A1014" s="1">
        <f t="shared" si="64"/>
        <v>46575</v>
      </c>
      <c r="B1014" s="28">
        <f t="shared" si="65"/>
        <v>0</v>
      </c>
      <c r="C1014" s="28">
        <f t="shared" si="63"/>
        <v>365</v>
      </c>
      <c r="D1014" s="27">
        <f>VLOOKUP($A$3&amp;$E$3&amp;VLOOKUP($B$5,$V$3:$W$6,2)&amp;$E$2&amp;$E$1,Тарифи!F:P,HLOOKUP($B$4,Тарифи!$H$4:$P$6,2,0),0)</f>
        <v>0.16750000000000001</v>
      </c>
      <c r="E1014" s="28">
        <f t="shared" si="66"/>
        <v>0</v>
      </c>
    </row>
    <row r="1015" spans="1:5" x14ac:dyDescent="0.4">
      <c r="A1015" s="1">
        <f t="shared" si="64"/>
        <v>46576</v>
      </c>
      <c r="B1015" s="28">
        <f t="shared" si="65"/>
        <v>0</v>
      </c>
      <c r="C1015" s="28">
        <f t="shared" si="63"/>
        <v>365</v>
      </c>
      <c r="D1015" s="27">
        <f>VLOOKUP($A$3&amp;$E$3&amp;VLOOKUP($B$5,$V$3:$W$6,2)&amp;$E$2&amp;$E$1,Тарифи!F:P,HLOOKUP($B$4,Тарифи!$H$4:$P$6,2,0),0)</f>
        <v>0.16750000000000001</v>
      </c>
      <c r="E1015" s="28">
        <f t="shared" si="66"/>
        <v>0</v>
      </c>
    </row>
    <row r="1016" spans="1:5" x14ac:dyDescent="0.4">
      <c r="A1016" s="1">
        <f t="shared" si="64"/>
        <v>46577</v>
      </c>
      <c r="B1016" s="28">
        <f t="shared" si="65"/>
        <v>0</v>
      </c>
      <c r="C1016" s="28">
        <f t="shared" si="63"/>
        <v>365</v>
      </c>
      <c r="D1016" s="27">
        <f>VLOOKUP($A$3&amp;$E$3&amp;VLOOKUP($B$5,$V$3:$W$6,2)&amp;$E$2&amp;$E$1,Тарифи!F:P,HLOOKUP($B$4,Тарифи!$H$4:$P$6,2,0),0)</f>
        <v>0.16750000000000001</v>
      </c>
      <c r="E1016" s="28">
        <f t="shared" si="66"/>
        <v>0</v>
      </c>
    </row>
    <row r="1017" spans="1:5" x14ac:dyDescent="0.4">
      <c r="A1017" s="1">
        <f t="shared" si="64"/>
        <v>46578</v>
      </c>
      <c r="B1017" s="28">
        <f t="shared" si="65"/>
        <v>0</v>
      </c>
      <c r="C1017" s="28">
        <f t="shared" si="63"/>
        <v>365</v>
      </c>
      <c r="D1017" s="27">
        <f>VLOOKUP($A$3&amp;$E$3&amp;VLOOKUP($B$5,$V$3:$W$6,2)&amp;$E$2&amp;$E$1,Тарифи!F:P,HLOOKUP($B$4,Тарифи!$H$4:$P$6,2,0),0)</f>
        <v>0.16750000000000001</v>
      </c>
      <c r="E1017" s="28">
        <f t="shared" si="66"/>
        <v>0</v>
      </c>
    </row>
    <row r="1018" spans="1:5" x14ac:dyDescent="0.4">
      <c r="A1018" s="1">
        <f t="shared" si="64"/>
        <v>46579</v>
      </c>
      <c r="B1018" s="28">
        <f t="shared" si="65"/>
        <v>0</v>
      </c>
      <c r="C1018" s="28">
        <f t="shared" si="63"/>
        <v>365</v>
      </c>
      <c r="D1018" s="27">
        <f>VLOOKUP($A$3&amp;$E$3&amp;VLOOKUP($B$5,$V$3:$W$6,2)&amp;$E$2&amp;$E$1,Тарифи!F:P,HLOOKUP($B$4,Тарифи!$H$4:$P$6,2,0),0)</f>
        <v>0.16750000000000001</v>
      </c>
      <c r="E1018" s="28">
        <f t="shared" si="66"/>
        <v>0</v>
      </c>
    </row>
    <row r="1019" spans="1:5" x14ac:dyDescent="0.4">
      <c r="A1019" s="1">
        <f t="shared" si="64"/>
        <v>46580</v>
      </c>
      <c r="B1019" s="28">
        <f t="shared" si="65"/>
        <v>0</v>
      </c>
      <c r="C1019" s="28">
        <f t="shared" si="63"/>
        <v>365</v>
      </c>
      <c r="D1019" s="27">
        <f>VLOOKUP($A$3&amp;$E$3&amp;VLOOKUP($B$5,$V$3:$W$6,2)&amp;$E$2&amp;$E$1,Тарифи!F:P,HLOOKUP($B$4,Тарифи!$H$4:$P$6,2,0),0)</f>
        <v>0.16750000000000001</v>
      </c>
      <c r="E1019" s="28">
        <f t="shared" si="66"/>
        <v>0</v>
      </c>
    </row>
    <row r="1020" spans="1:5" x14ac:dyDescent="0.4">
      <c r="A1020" s="1">
        <f t="shared" si="64"/>
        <v>46581</v>
      </c>
      <c r="B1020" s="28">
        <f t="shared" si="65"/>
        <v>0</v>
      </c>
      <c r="C1020" s="28">
        <f t="shared" si="63"/>
        <v>365</v>
      </c>
      <c r="D1020" s="27">
        <f>VLOOKUP($A$3&amp;$E$3&amp;VLOOKUP($B$5,$V$3:$W$6,2)&amp;$E$2&amp;$E$1,Тарифи!F:P,HLOOKUP($B$4,Тарифи!$H$4:$P$6,2,0),0)</f>
        <v>0.16750000000000001</v>
      </c>
      <c r="E1020" s="28">
        <f t="shared" si="66"/>
        <v>0</v>
      </c>
    </row>
    <row r="1021" spans="1:5" x14ac:dyDescent="0.4">
      <c r="A1021" s="1">
        <f t="shared" si="64"/>
        <v>46582</v>
      </c>
      <c r="B1021" s="28">
        <f t="shared" si="65"/>
        <v>0</v>
      </c>
      <c r="C1021" s="28">
        <f t="shared" si="63"/>
        <v>365</v>
      </c>
      <c r="D1021" s="27">
        <f>VLOOKUP($A$3&amp;$E$3&amp;VLOOKUP($B$5,$V$3:$W$6,2)&amp;$E$2&amp;$E$1,Тарифи!F:P,HLOOKUP($B$4,Тарифи!$H$4:$P$6,2,0),0)</f>
        <v>0.16750000000000001</v>
      </c>
      <c r="E1021" s="28">
        <f t="shared" si="66"/>
        <v>0</v>
      </c>
    </row>
    <row r="1022" spans="1:5" x14ac:dyDescent="0.4">
      <c r="A1022" s="1">
        <f t="shared" si="64"/>
        <v>46583</v>
      </c>
      <c r="B1022" s="28">
        <f t="shared" si="65"/>
        <v>0</v>
      </c>
      <c r="C1022" s="28">
        <f t="shared" si="63"/>
        <v>365</v>
      </c>
      <c r="D1022" s="27">
        <f>VLOOKUP($A$3&amp;$E$3&amp;VLOOKUP($B$5,$V$3:$W$6,2)&amp;$E$2&amp;$E$1,Тарифи!F:P,HLOOKUP($B$4,Тарифи!$H$4:$P$6,2,0),0)</f>
        <v>0.16750000000000001</v>
      </c>
      <c r="E1022" s="28">
        <f t="shared" si="66"/>
        <v>0</v>
      </c>
    </row>
    <row r="1023" spans="1:5" x14ac:dyDescent="0.4">
      <c r="A1023" s="1">
        <f t="shared" si="64"/>
        <v>46584</v>
      </c>
      <c r="B1023" s="28">
        <f t="shared" si="65"/>
        <v>0</v>
      </c>
      <c r="C1023" s="28">
        <f t="shared" si="63"/>
        <v>365</v>
      </c>
      <c r="D1023" s="27">
        <f>VLOOKUP($A$3&amp;$E$3&amp;VLOOKUP($B$5,$V$3:$W$6,2)&amp;$E$2&amp;$E$1,Тарифи!F:P,HLOOKUP($B$4,Тарифи!$H$4:$P$6,2,0),0)</f>
        <v>0.16750000000000001</v>
      </c>
      <c r="E1023" s="28">
        <f t="shared" si="66"/>
        <v>0</v>
      </c>
    </row>
    <row r="1024" spans="1:5" x14ac:dyDescent="0.4">
      <c r="A1024" s="1">
        <f t="shared" si="64"/>
        <v>46585</v>
      </c>
      <c r="B1024" s="28">
        <f t="shared" si="65"/>
        <v>0</v>
      </c>
      <c r="C1024" s="28">
        <f t="shared" si="63"/>
        <v>365</v>
      </c>
      <c r="D1024" s="27">
        <f>VLOOKUP($A$3&amp;$E$3&amp;VLOOKUP($B$5,$V$3:$W$6,2)&amp;$E$2&amp;$E$1,Тарифи!F:P,HLOOKUP($B$4,Тарифи!$H$4:$P$6,2,0),0)</f>
        <v>0.16750000000000001</v>
      </c>
      <c r="E1024" s="28">
        <f t="shared" si="66"/>
        <v>0</v>
      </c>
    </row>
    <row r="1025" spans="1:5" x14ac:dyDescent="0.4">
      <c r="A1025" s="1">
        <f t="shared" si="64"/>
        <v>46586</v>
      </c>
      <c r="B1025" s="28">
        <f t="shared" si="65"/>
        <v>0</v>
      </c>
      <c r="C1025" s="28">
        <f t="shared" si="63"/>
        <v>365</v>
      </c>
      <c r="D1025" s="27">
        <f>VLOOKUP($A$3&amp;$E$3&amp;VLOOKUP($B$5,$V$3:$W$6,2)&amp;$E$2&amp;$E$1,Тарифи!F:P,HLOOKUP($B$4,Тарифи!$H$4:$P$6,2,0),0)</f>
        <v>0.16750000000000001</v>
      </c>
      <c r="E1025" s="28">
        <f t="shared" si="66"/>
        <v>0</v>
      </c>
    </row>
    <row r="1026" spans="1:5" x14ac:dyDescent="0.4">
      <c r="A1026" s="1">
        <f t="shared" si="64"/>
        <v>46587</v>
      </c>
      <c r="B1026" s="28">
        <f t="shared" si="65"/>
        <v>0</v>
      </c>
      <c r="C1026" s="28">
        <f t="shared" si="63"/>
        <v>365</v>
      </c>
      <c r="D1026" s="27">
        <f>VLOOKUP($A$3&amp;$E$3&amp;VLOOKUP($B$5,$V$3:$W$6,2)&amp;$E$2&amp;$E$1,Тарифи!F:P,HLOOKUP($B$4,Тарифи!$H$4:$P$6,2,0),0)</f>
        <v>0.16750000000000001</v>
      </c>
      <c r="E1026" s="28">
        <f t="shared" si="66"/>
        <v>0</v>
      </c>
    </row>
    <row r="1027" spans="1:5" x14ac:dyDescent="0.4">
      <c r="A1027" s="1">
        <f t="shared" si="64"/>
        <v>46588</v>
      </c>
      <c r="B1027" s="28">
        <f t="shared" si="65"/>
        <v>0</v>
      </c>
      <c r="C1027" s="28">
        <f t="shared" si="63"/>
        <v>365</v>
      </c>
      <c r="D1027" s="27">
        <f>VLOOKUP($A$3&amp;$E$3&amp;VLOOKUP($B$5,$V$3:$W$6,2)&amp;$E$2&amp;$E$1,Тарифи!F:P,HLOOKUP($B$4,Тарифи!$H$4:$P$6,2,0),0)</f>
        <v>0.16750000000000001</v>
      </c>
      <c r="E1027" s="28">
        <f t="shared" si="66"/>
        <v>0</v>
      </c>
    </row>
    <row r="1028" spans="1:5" x14ac:dyDescent="0.4">
      <c r="A1028" s="1">
        <f t="shared" si="64"/>
        <v>46589</v>
      </c>
      <c r="B1028" s="28">
        <f t="shared" si="65"/>
        <v>0</v>
      </c>
      <c r="C1028" s="28">
        <f t="shared" si="63"/>
        <v>365</v>
      </c>
      <c r="D1028" s="27">
        <f>VLOOKUP($A$3&amp;$E$3&amp;VLOOKUP($B$5,$V$3:$W$6,2)&amp;$E$2&amp;$E$1,Тарифи!F:P,HLOOKUP($B$4,Тарифи!$H$4:$P$6,2,0),0)</f>
        <v>0.16750000000000001</v>
      </c>
      <c r="E1028" s="28">
        <f t="shared" si="66"/>
        <v>0</v>
      </c>
    </row>
    <row r="1029" spans="1:5" x14ac:dyDescent="0.4">
      <c r="A1029" s="1">
        <f t="shared" si="64"/>
        <v>46590</v>
      </c>
      <c r="B1029" s="28">
        <f t="shared" si="65"/>
        <v>0</v>
      </c>
      <c r="C1029" s="28">
        <f t="shared" si="63"/>
        <v>365</v>
      </c>
      <c r="D1029" s="27">
        <f>VLOOKUP($A$3&amp;$E$3&amp;VLOOKUP($B$5,$V$3:$W$6,2)&amp;$E$2&amp;$E$1,Тарифи!F:P,HLOOKUP($B$4,Тарифи!$H$4:$P$6,2,0),0)</f>
        <v>0.16750000000000001</v>
      </c>
      <c r="E1029" s="28">
        <f t="shared" si="66"/>
        <v>0</v>
      </c>
    </row>
    <row r="1030" spans="1:5" x14ac:dyDescent="0.4">
      <c r="A1030" s="1">
        <f t="shared" si="64"/>
        <v>46591</v>
      </c>
      <c r="B1030" s="28">
        <f t="shared" si="65"/>
        <v>0</v>
      </c>
      <c r="C1030" s="28">
        <f t="shared" ref="C1030:C1071" si="67">IFERROR(VLOOKUP(YEAR(A1030),$P$3:$Q$11,2,0),365)</f>
        <v>365</v>
      </c>
      <c r="D1030" s="27">
        <f>VLOOKUP($A$3&amp;$E$3&amp;VLOOKUP($B$5,$V$3:$W$6,2)&amp;$E$2&amp;$E$1,Тарифи!F:P,HLOOKUP($B$4,Тарифи!$H$4:$P$6,2,0),0)</f>
        <v>0.16750000000000001</v>
      </c>
      <c r="E1030" s="28">
        <f t="shared" si="66"/>
        <v>0</v>
      </c>
    </row>
    <row r="1031" spans="1:5" x14ac:dyDescent="0.4">
      <c r="A1031" s="1">
        <f t="shared" ref="A1031:A1071" si="68">A1030+1</f>
        <v>46592</v>
      </c>
      <c r="B1031" s="28">
        <f t="shared" ref="B1031:B1071" si="69">IF(A1031&gt;=$G$4,0,B1030)</f>
        <v>0</v>
      </c>
      <c r="C1031" s="28">
        <f t="shared" si="67"/>
        <v>365</v>
      </c>
      <c r="D1031" s="27">
        <f>VLOOKUP($A$3&amp;$E$3&amp;VLOOKUP($B$5,$V$3:$W$6,2)&amp;$E$2&amp;$E$1,Тарифи!F:P,HLOOKUP($B$4,Тарифи!$H$4:$P$6,2,0),0)</f>
        <v>0.16750000000000001</v>
      </c>
      <c r="E1031" s="28">
        <f t="shared" ref="E1031:E1071" si="70">B1031*D1031/C1031</f>
        <v>0</v>
      </c>
    </row>
    <row r="1032" spans="1:5" x14ac:dyDescent="0.4">
      <c r="A1032" s="1">
        <f t="shared" si="68"/>
        <v>46593</v>
      </c>
      <c r="B1032" s="28">
        <f t="shared" si="69"/>
        <v>0</v>
      </c>
      <c r="C1032" s="28">
        <f t="shared" si="67"/>
        <v>365</v>
      </c>
      <c r="D1032" s="27">
        <f>VLOOKUP($A$3&amp;$E$3&amp;VLOOKUP($B$5,$V$3:$W$6,2)&amp;$E$2&amp;$E$1,Тарифи!F:P,HLOOKUP($B$4,Тарифи!$H$4:$P$6,2,0),0)</f>
        <v>0.16750000000000001</v>
      </c>
      <c r="E1032" s="28">
        <f t="shared" si="70"/>
        <v>0</v>
      </c>
    </row>
    <row r="1033" spans="1:5" x14ac:dyDescent="0.4">
      <c r="A1033" s="1">
        <f t="shared" si="68"/>
        <v>46594</v>
      </c>
      <c r="B1033" s="28">
        <f t="shared" si="69"/>
        <v>0</v>
      </c>
      <c r="C1033" s="28">
        <f t="shared" si="67"/>
        <v>365</v>
      </c>
      <c r="D1033" s="27">
        <f>VLOOKUP($A$3&amp;$E$3&amp;VLOOKUP($B$5,$V$3:$W$6,2)&amp;$E$2&amp;$E$1,Тарифи!F:P,HLOOKUP($B$4,Тарифи!$H$4:$P$6,2,0),0)</f>
        <v>0.16750000000000001</v>
      </c>
      <c r="E1033" s="28">
        <f t="shared" si="70"/>
        <v>0</v>
      </c>
    </row>
    <row r="1034" spans="1:5" x14ac:dyDescent="0.4">
      <c r="A1034" s="1">
        <f t="shared" si="68"/>
        <v>46595</v>
      </c>
      <c r="B1034" s="28">
        <f t="shared" si="69"/>
        <v>0</v>
      </c>
      <c r="C1034" s="28">
        <f t="shared" si="67"/>
        <v>365</v>
      </c>
      <c r="D1034" s="27">
        <f>VLOOKUP($A$3&amp;$E$3&amp;VLOOKUP($B$5,$V$3:$W$6,2)&amp;$E$2&amp;$E$1,Тарифи!F:P,HLOOKUP($B$4,Тарифи!$H$4:$P$6,2,0),0)</f>
        <v>0.16750000000000001</v>
      </c>
      <c r="E1034" s="28">
        <f t="shared" si="70"/>
        <v>0</v>
      </c>
    </row>
    <row r="1035" spans="1:5" x14ac:dyDescent="0.4">
      <c r="A1035" s="1">
        <f t="shared" si="68"/>
        <v>46596</v>
      </c>
      <c r="B1035" s="28">
        <f t="shared" si="69"/>
        <v>0</v>
      </c>
      <c r="C1035" s="28">
        <f t="shared" si="67"/>
        <v>365</v>
      </c>
      <c r="D1035" s="27">
        <f>VLOOKUP($A$3&amp;$E$3&amp;VLOOKUP($B$5,$V$3:$W$6,2)&amp;$E$2&amp;$E$1,Тарифи!F:P,HLOOKUP($B$4,Тарифи!$H$4:$P$6,2,0),0)</f>
        <v>0.16750000000000001</v>
      </c>
      <c r="E1035" s="28">
        <f t="shared" si="70"/>
        <v>0</v>
      </c>
    </row>
    <row r="1036" spans="1:5" x14ac:dyDescent="0.4">
      <c r="A1036" s="1">
        <f t="shared" si="68"/>
        <v>46597</v>
      </c>
      <c r="B1036" s="28">
        <f t="shared" si="69"/>
        <v>0</v>
      </c>
      <c r="C1036" s="28">
        <f t="shared" si="67"/>
        <v>365</v>
      </c>
      <c r="D1036" s="27">
        <f>VLOOKUP($A$3&amp;$E$3&amp;VLOOKUP($B$5,$V$3:$W$6,2)&amp;$E$2&amp;$E$1,Тарифи!F:P,HLOOKUP($B$4,Тарифи!$H$4:$P$6,2,0),0)</f>
        <v>0.16750000000000001</v>
      </c>
      <c r="E1036" s="28">
        <f t="shared" si="70"/>
        <v>0</v>
      </c>
    </row>
    <row r="1037" spans="1:5" x14ac:dyDescent="0.4">
      <c r="A1037" s="1">
        <f t="shared" si="68"/>
        <v>46598</v>
      </c>
      <c r="B1037" s="28">
        <f t="shared" si="69"/>
        <v>0</v>
      </c>
      <c r="C1037" s="28">
        <f t="shared" si="67"/>
        <v>365</v>
      </c>
      <c r="D1037" s="27">
        <f>VLOOKUP($A$3&amp;$E$3&amp;VLOOKUP($B$5,$V$3:$W$6,2)&amp;$E$2&amp;$E$1,Тарифи!F:P,HLOOKUP($B$4,Тарифи!$H$4:$P$6,2,0),0)</f>
        <v>0.16750000000000001</v>
      </c>
      <c r="E1037" s="28">
        <f t="shared" si="70"/>
        <v>0</v>
      </c>
    </row>
    <row r="1038" spans="1:5" x14ac:dyDescent="0.4">
      <c r="A1038" s="1">
        <f t="shared" si="68"/>
        <v>46599</v>
      </c>
      <c r="B1038" s="28">
        <f t="shared" si="69"/>
        <v>0</v>
      </c>
      <c r="C1038" s="28">
        <f t="shared" si="67"/>
        <v>365</v>
      </c>
      <c r="D1038" s="27">
        <f>VLOOKUP($A$3&amp;$E$3&amp;VLOOKUP($B$5,$V$3:$W$6,2)&amp;$E$2&amp;$E$1,Тарифи!F:P,HLOOKUP($B$4,Тарифи!$H$4:$P$6,2,0),0)</f>
        <v>0.16750000000000001</v>
      </c>
      <c r="E1038" s="28">
        <f t="shared" si="70"/>
        <v>0</v>
      </c>
    </row>
    <row r="1039" spans="1:5" x14ac:dyDescent="0.4">
      <c r="A1039" s="1">
        <f t="shared" si="68"/>
        <v>46600</v>
      </c>
      <c r="B1039" s="28">
        <f t="shared" si="69"/>
        <v>0</v>
      </c>
      <c r="C1039" s="28">
        <f t="shared" si="67"/>
        <v>365</v>
      </c>
      <c r="D1039" s="27">
        <f>VLOOKUP($A$3&amp;$E$3&amp;VLOOKUP($B$5,$V$3:$W$6,2)&amp;$E$2&amp;$E$1,Тарифи!F:P,HLOOKUP($B$4,Тарифи!$H$4:$P$6,2,0),0)</f>
        <v>0.16750000000000001</v>
      </c>
      <c r="E1039" s="28">
        <f t="shared" si="70"/>
        <v>0</v>
      </c>
    </row>
    <row r="1040" spans="1:5" x14ac:dyDescent="0.4">
      <c r="A1040" s="1">
        <f t="shared" si="68"/>
        <v>46601</v>
      </c>
      <c r="B1040" s="28">
        <f t="shared" si="69"/>
        <v>0</v>
      </c>
      <c r="C1040" s="28">
        <f t="shared" si="67"/>
        <v>365</v>
      </c>
      <c r="D1040" s="27">
        <f>VLOOKUP($A$3&amp;$E$3&amp;VLOOKUP($B$5,$V$3:$W$6,2)&amp;$E$2&amp;$E$1,Тарифи!F:P,HLOOKUP($B$4,Тарифи!$H$4:$P$6,2,0),0)</f>
        <v>0.16750000000000001</v>
      </c>
      <c r="E1040" s="28">
        <f t="shared" si="70"/>
        <v>0</v>
      </c>
    </row>
    <row r="1041" spans="1:5" x14ac:dyDescent="0.4">
      <c r="A1041" s="1">
        <f t="shared" si="68"/>
        <v>46602</v>
      </c>
      <c r="B1041" s="28">
        <f t="shared" si="69"/>
        <v>0</v>
      </c>
      <c r="C1041" s="28">
        <f t="shared" si="67"/>
        <v>365</v>
      </c>
      <c r="D1041" s="27">
        <f>VLOOKUP($A$3&amp;$E$3&amp;VLOOKUP($B$5,$V$3:$W$6,2)&amp;$E$2&amp;$E$1,Тарифи!F:P,HLOOKUP($B$4,Тарифи!$H$4:$P$6,2,0),0)</f>
        <v>0.16750000000000001</v>
      </c>
      <c r="E1041" s="28">
        <f t="shared" si="70"/>
        <v>0</v>
      </c>
    </row>
    <row r="1042" spans="1:5" x14ac:dyDescent="0.4">
      <c r="A1042" s="1">
        <f t="shared" si="68"/>
        <v>46603</v>
      </c>
      <c r="B1042" s="28">
        <f t="shared" si="69"/>
        <v>0</v>
      </c>
      <c r="C1042" s="28">
        <f t="shared" si="67"/>
        <v>365</v>
      </c>
      <c r="D1042" s="27">
        <f>VLOOKUP($A$3&amp;$E$3&amp;VLOOKUP($B$5,$V$3:$W$6,2)&amp;$E$2&amp;$E$1,Тарифи!F:P,HLOOKUP($B$4,Тарифи!$H$4:$P$6,2,0),0)</f>
        <v>0.16750000000000001</v>
      </c>
      <c r="E1042" s="28">
        <f t="shared" si="70"/>
        <v>0</v>
      </c>
    </row>
    <row r="1043" spans="1:5" x14ac:dyDescent="0.4">
      <c r="A1043" s="1">
        <f t="shared" si="68"/>
        <v>46604</v>
      </c>
      <c r="B1043" s="28">
        <f t="shared" si="69"/>
        <v>0</v>
      </c>
      <c r="C1043" s="28">
        <f t="shared" si="67"/>
        <v>365</v>
      </c>
      <c r="D1043" s="27">
        <f>VLOOKUP($A$3&amp;$E$3&amp;VLOOKUP($B$5,$V$3:$W$6,2)&amp;$E$2&amp;$E$1,Тарифи!F:P,HLOOKUP($B$4,Тарифи!$H$4:$P$6,2,0),0)</f>
        <v>0.16750000000000001</v>
      </c>
      <c r="E1043" s="28">
        <f t="shared" si="70"/>
        <v>0</v>
      </c>
    </row>
    <row r="1044" spans="1:5" x14ac:dyDescent="0.4">
      <c r="A1044" s="1">
        <f t="shared" si="68"/>
        <v>46605</v>
      </c>
      <c r="B1044" s="28">
        <f t="shared" si="69"/>
        <v>0</v>
      </c>
      <c r="C1044" s="28">
        <f t="shared" si="67"/>
        <v>365</v>
      </c>
      <c r="D1044" s="27">
        <f>VLOOKUP($A$3&amp;$E$3&amp;VLOOKUP($B$5,$V$3:$W$6,2)&amp;$E$2&amp;$E$1,Тарифи!F:P,HLOOKUP($B$4,Тарифи!$H$4:$P$6,2,0),0)</f>
        <v>0.16750000000000001</v>
      </c>
      <c r="E1044" s="28">
        <f t="shared" si="70"/>
        <v>0</v>
      </c>
    </row>
    <row r="1045" spans="1:5" x14ac:dyDescent="0.4">
      <c r="A1045" s="1">
        <f t="shared" si="68"/>
        <v>46606</v>
      </c>
      <c r="B1045" s="28">
        <f t="shared" si="69"/>
        <v>0</v>
      </c>
      <c r="C1045" s="28">
        <f t="shared" si="67"/>
        <v>365</v>
      </c>
      <c r="D1045" s="27">
        <f>VLOOKUP($A$3&amp;$E$3&amp;VLOOKUP($B$5,$V$3:$W$6,2)&amp;$E$2&amp;$E$1,Тарифи!F:P,HLOOKUP($B$4,Тарифи!$H$4:$P$6,2,0),0)</f>
        <v>0.16750000000000001</v>
      </c>
      <c r="E1045" s="28">
        <f t="shared" si="70"/>
        <v>0</v>
      </c>
    </row>
    <row r="1046" spans="1:5" x14ac:dyDescent="0.4">
      <c r="A1046" s="1">
        <f t="shared" si="68"/>
        <v>46607</v>
      </c>
      <c r="B1046" s="28">
        <f t="shared" si="69"/>
        <v>0</v>
      </c>
      <c r="C1046" s="28">
        <f t="shared" si="67"/>
        <v>365</v>
      </c>
      <c r="D1046" s="27">
        <f>VLOOKUP($A$3&amp;$E$3&amp;VLOOKUP($B$5,$V$3:$W$6,2)&amp;$E$2&amp;$E$1,Тарифи!F:P,HLOOKUP($B$4,Тарифи!$H$4:$P$6,2,0),0)</f>
        <v>0.16750000000000001</v>
      </c>
      <c r="E1046" s="28">
        <f t="shared" si="70"/>
        <v>0</v>
      </c>
    </row>
    <row r="1047" spans="1:5" x14ac:dyDescent="0.4">
      <c r="A1047" s="1">
        <f t="shared" si="68"/>
        <v>46608</v>
      </c>
      <c r="B1047" s="28">
        <f t="shared" si="69"/>
        <v>0</v>
      </c>
      <c r="C1047" s="28">
        <f t="shared" si="67"/>
        <v>365</v>
      </c>
      <c r="D1047" s="27">
        <f>VLOOKUP($A$3&amp;$E$3&amp;VLOOKUP($B$5,$V$3:$W$6,2)&amp;$E$2&amp;$E$1,Тарифи!F:P,HLOOKUP($B$4,Тарифи!$H$4:$P$6,2,0),0)</f>
        <v>0.16750000000000001</v>
      </c>
      <c r="E1047" s="28">
        <f t="shared" si="70"/>
        <v>0</v>
      </c>
    </row>
    <row r="1048" spans="1:5" x14ac:dyDescent="0.4">
      <c r="A1048" s="1">
        <f t="shared" si="68"/>
        <v>46609</v>
      </c>
      <c r="B1048" s="28">
        <f t="shared" si="69"/>
        <v>0</v>
      </c>
      <c r="C1048" s="28">
        <f t="shared" si="67"/>
        <v>365</v>
      </c>
      <c r="D1048" s="27">
        <f>VLOOKUP($A$3&amp;$E$3&amp;VLOOKUP($B$5,$V$3:$W$6,2)&amp;$E$2&amp;$E$1,Тарифи!F:P,HLOOKUP($B$4,Тарифи!$H$4:$P$6,2,0),0)</f>
        <v>0.16750000000000001</v>
      </c>
      <c r="E1048" s="28">
        <f t="shared" si="70"/>
        <v>0</v>
      </c>
    </row>
    <row r="1049" spans="1:5" x14ac:dyDescent="0.4">
      <c r="A1049" s="1">
        <f t="shared" si="68"/>
        <v>46610</v>
      </c>
      <c r="B1049" s="28">
        <f t="shared" si="69"/>
        <v>0</v>
      </c>
      <c r="C1049" s="28">
        <f t="shared" si="67"/>
        <v>365</v>
      </c>
      <c r="D1049" s="27">
        <f>VLOOKUP($A$3&amp;$E$3&amp;VLOOKUP($B$5,$V$3:$W$6,2)&amp;$E$2&amp;$E$1,Тарифи!F:P,HLOOKUP($B$4,Тарифи!$H$4:$P$6,2,0),0)</f>
        <v>0.16750000000000001</v>
      </c>
      <c r="E1049" s="28">
        <f t="shared" si="70"/>
        <v>0</v>
      </c>
    </row>
    <row r="1050" spans="1:5" x14ac:dyDescent="0.4">
      <c r="A1050" s="1">
        <f t="shared" si="68"/>
        <v>46611</v>
      </c>
      <c r="B1050" s="28">
        <f t="shared" si="69"/>
        <v>0</v>
      </c>
      <c r="C1050" s="28">
        <f t="shared" si="67"/>
        <v>365</v>
      </c>
      <c r="D1050" s="27">
        <f>VLOOKUP($A$3&amp;$E$3&amp;VLOOKUP($B$5,$V$3:$W$6,2)&amp;$E$2&amp;$E$1,Тарифи!F:P,HLOOKUP($B$4,Тарифи!$H$4:$P$6,2,0),0)</f>
        <v>0.16750000000000001</v>
      </c>
      <c r="E1050" s="28">
        <f t="shared" si="70"/>
        <v>0</v>
      </c>
    </row>
    <row r="1051" spans="1:5" x14ac:dyDescent="0.4">
      <c r="A1051" s="1">
        <f t="shared" si="68"/>
        <v>46612</v>
      </c>
      <c r="B1051" s="28">
        <f t="shared" si="69"/>
        <v>0</v>
      </c>
      <c r="C1051" s="28">
        <f t="shared" si="67"/>
        <v>365</v>
      </c>
      <c r="D1051" s="27">
        <f>VLOOKUP($A$3&amp;$E$3&amp;VLOOKUP($B$5,$V$3:$W$6,2)&amp;$E$2&amp;$E$1,Тарифи!F:P,HLOOKUP($B$4,Тарифи!$H$4:$P$6,2,0),0)</f>
        <v>0.16750000000000001</v>
      </c>
      <c r="E1051" s="28">
        <f t="shared" si="70"/>
        <v>0</v>
      </c>
    </row>
    <row r="1052" spans="1:5" x14ac:dyDescent="0.4">
      <c r="A1052" s="1">
        <f t="shared" si="68"/>
        <v>46613</v>
      </c>
      <c r="B1052" s="28">
        <f t="shared" si="69"/>
        <v>0</v>
      </c>
      <c r="C1052" s="28">
        <f t="shared" si="67"/>
        <v>365</v>
      </c>
      <c r="D1052" s="27">
        <f>VLOOKUP($A$3&amp;$E$3&amp;VLOOKUP($B$5,$V$3:$W$6,2)&amp;$E$2&amp;$E$1,Тарифи!F:P,HLOOKUP($B$4,Тарифи!$H$4:$P$6,2,0),0)</f>
        <v>0.16750000000000001</v>
      </c>
      <c r="E1052" s="28">
        <f t="shared" si="70"/>
        <v>0</v>
      </c>
    </row>
    <row r="1053" spans="1:5" x14ac:dyDescent="0.4">
      <c r="A1053" s="1">
        <f t="shared" si="68"/>
        <v>46614</v>
      </c>
      <c r="B1053" s="28">
        <f t="shared" si="69"/>
        <v>0</v>
      </c>
      <c r="C1053" s="28">
        <f t="shared" si="67"/>
        <v>365</v>
      </c>
      <c r="D1053" s="27">
        <f>VLOOKUP($A$3&amp;$E$3&amp;VLOOKUP($B$5,$V$3:$W$6,2)&amp;$E$2&amp;$E$1,Тарифи!F:P,HLOOKUP($B$4,Тарифи!$H$4:$P$6,2,0),0)</f>
        <v>0.16750000000000001</v>
      </c>
      <c r="E1053" s="28">
        <f t="shared" si="70"/>
        <v>0</v>
      </c>
    </row>
    <row r="1054" spans="1:5" x14ac:dyDescent="0.4">
      <c r="A1054" s="1">
        <f t="shared" si="68"/>
        <v>46615</v>
      </c>
      <c r="B1054" s="28">
        <f t="shared" si="69"/>
        <v>0</v>
      </c>
      <c r="C1054" s="28">
        <f t="shared" si="67"/>
        <v>365</v>
      </c>
      <c r="D1054" s="27">
        <f>VLOOKUP($A$3&amp;$E$3&amp;VLOOKUP($B$5,$V$3:$W$6,2)&amp;$E$2&amp;$E$1,Тарифи!F:P,HLOOKUP($B$4,Тарифи!$H$4:$P$6,2,0),0)</f>
        <v>0.16750000000000001</v>
      </c>
      <c r="E1054" s="28">
        <f t="shared" si="70"/>
        <v>0</v>
      </c>
    </row>
    <row r="1055" spans="1:5" x14ac:dyDescent="0.4">
      <c r="A1055" s="1">
        <f t="shared" si="68"/>
        <v>46616</v>
      </c>
      <c r="B1055" s="28">
        <f t="shared" si="69"/>
        <v>0</v>
      </c>
      <c r="C1055" s="28">
        <f t="shared" si="67"/>
        <v>365</v>
      </c>
      <c r="D1055" s="27">
        <f>VLOOKUP($A$3&amp;$E$3&amp;VLOOKUP($B$5,$V$3:$W$6,2)&amp;$E$2&amp;$E$1,Тарифи!F:P,HLOOKUP($B$4,Тарифи!$H$4:$P$6,2,0),0)</f>
        <v>0.16750000000000001</v>
      </c>
      <c r="E1055" s="28">
        <f t="shared" si="70"/>
        <v>0</v>
      </c>
    </row>
    <row r="1056" spans="1:5" x14ac:dyDescent="0.4">
      <c r="A1056" s="1">
        <f t="shared" si="68"/>
        <v>46617</v>
      </c>
      <c r="B1056" s="28">
        <f t="shared" si="69"/>
        <v>0</v>
      </c>
      <c r="C1056" s="28">
        <f t="shared" si="67"/>
        <v>365</v>
      </c>
      <c r="D1056" s="27">
        <f>VLOOKUP($A$3&amp;$E$3&amp;VLOOKUP($B$5,$V$3:$W$6,2)&amp;$E$2&amp;$E$1,Тарифи!F:P,HLOOKUP($B$4,Тарифи!$H$4:$P$6,2,0),0)</f>
        <v>0.16750000000000001</v>
      </c>
      <c r="E1056" s="28">
        <f t="shared" si="70"/>
        <v>0</v>
      </c>
    </row>
    <row r="1057" spans="1:5" x14ac:dyDescent="0.4">
      <c r="A1057" s="1">
        <f t="shared" si="68"/>
        <v>46618</v>
      </c>
      <c r="B1057" s="28">
        <f t="shared" si="69"/>
        <v>0</v>
      </c>
      <c r="C1057" s="28">
        <f t="shared" si="67"/>
        <v>365</v>
      </c>
      <c r="D1057" s="27">
        <f>VLOOKUP($A$3&amp;$E$3&amp;VLOOKUP($B$5,$V$3:$W$6,2)&amp;$E$2&amp;$E$1,Тарифи!F:P,HLOOKUP($B$4,Тарифи!$H$4:$P$6,2,0),0)</f>
        <v>0.16750000000000001</v>
      </c>
      <c r="E1057" s="28">
        <f t="shared" si="70"/>
        <v>0</v>
      </c>
    </row>
    <row r="1058" spans="1:5" x14ac:dyDescent="0.4">
      <c r="A1058" s="1">
        <f t="shared" si="68"/>
        <v>46619</v>
      </c>
      <c r="B1058" s="28">
        <f t="shared" si="69"/>
        <v>0</v>
      </c>
      <c r="C1058" s="28">
        <f t="shared" si="67"/>
        <v>365</v>
      </c>
      <c r="D1058" s="27">
        <f>VLOOKUP($A$3&amp;$E$3&amp;VLOOKUP($B$5,$V$3:$W$6,2)&amp;$E$2&amp;$E$1,Тарифи!F:P,HLOOKUP($B$4,Тарифи!$H$4:$P$6,2,0),0)</f>
        <v>0.16750000000000001</v>
      </c>
      <c r="E1058" s="28">
        <f t="shared" si="70"/>
        <v>0</v>
      </c>
    </row>
    <row r="1059" spans="1:5" x14ac:dyDescent="0.4">
      <c r="A1059" s="1">
        <f t="shared" si="68"/>
        <v>46620</v>
      </c>
      <c r="B1059" s="28">
        <f t="shared" si="69"/>
        <v>0</v>
      </c>
      <c r="C1059" s="28">
        <f t="shared" si="67"/>
        <v>365</v>
      </c>
      <c r="D1059" s="27">
        <f>VLOOKUP($A$3&amp;$E$3&amp;VLOOKUP($B$5,$V$3:$W$6,2)&amp;$E$2&amp;$E$1,Тарифи!F:P,HLOOKUP($B$4,Тарифи!$H$4:$P$6,2,0),0)</f>
        <v>0.16750000000000001</v>
      </c>
      <c r="E1059" s="28">
        <f t="shared" si="70"/>
        <v>0</v>
      </c>
    </row>
    <row r="1060" spans="1:5" x14ac:dyDescent="0.4">
      <c r="A1060" s="1">
        <f t="shared" si="68"/>
        <v>46621</v>
      </c>
      <c r="B1060" s="28">
        <f t="shared" si="69"/>
        <v>0</v>
      </c>
      <c r="C1060" s="28">
        <f t="shared" si="67"/>
        <v>365</v>
      </c>
      <c r="D1060" s="27">
        <f>VLOOKUP($A$3&amp;$E$3&amp;VLOOKUP($B$5,$V$3:$W$6,2)&amp;$E$2&amp;$E$1,Тарифи!F:P,HLOOKUP($B$4,Тарифи!$H$4:$P$6,2,0),0)</f>
        <v>0.16750000000000001</v>
      </c>
      <c r="E1060" s="28">
        <f t="shared" si="70"/>
        <v>0</v>
      </c>
    </row>
    <row r="1061" spans="1:5" x14ac:dyDescent="0.4">
      <c r="A1061" s="1">
        <f t="shared" si="68"/>
        <v>46622</v>
      </c>
      <c r="B1061" s="28">
        <f t="shared" si="69"/>
        <v>0</v>
      </c>
      <c r="C1061" s="28">
        <f t="shared" si="67"/>
        <v>365</v>
      </c>
      <c r="D1061" s="27">
        <f>VLOOKUP($A$3&amp;$E$3&amp;VLOOKUP($B$5,$V$3:$W$6,2)&amp;$E$2&amp;$E$1,Тарифи!F:P,HLOOKUP($B$4,Тарифи!$H$4:$P$6,2,0),0)</f>
        <v>0.16750000000000001</v>
      </c>
      <c r="E1061" s="28">
        <f t="shared" si="70"/>
        <v>0</v>
      </c>
    </row>
    <row r="1062" spans="1:5" x14ac:dyDescent="0.4">
      <c r="A1062" s="1">
        <f t="shared" si="68"/>
        <v>46623</v>
      </c>
      <c r="B1062" s="28">
        <f t="shared" si="69"/>
        <v>0</v>
      </c>
      <c r="C1062" s="28">
        <f t="shared" si="67"/>
        <v>365</v>
      </c>
      <c r="D1062" s="27">
        <f>VLOOKUP($A$3&amp;$E$3&amp;VLOOKUP($B$5,$V$3:$W$6,2)&amp;$E$2&amp;$E$1,Тарифи!F:P,HLOOKUP($B$4,Тарифи!$H$4:$P$6,2,0),0)</f>
        <v>0.16750000000000001</v>
      </c>
      <c r="E1062" s="28">
        <f t="shared" si="70"/>
        <v>0</v>
      </c>
    </row>
    <row r="1063" spans="1:5" x14ac:dyDescent="0.4">
      <c r="A1063" s="1">
        <f t="shared" si="68"/>
        <v>46624</v>
      </c>
      <c r="B1063" s="28">
        <f t="shared" si="69"/>
        <v>0</v>
      </c>
      <c r="C1063" s="28">
        <f t="shared" si="67"/>
        <v>365</v>
      </c>
      <c r="D1063" s="27">
        <f>VLOOKUP($A$3&amp;$E$3&amp;VLOOKUP($B$5,$V$3:$W$6,2)&amp;$E$2&amp;$E$1,Тарифи!F:P,HLOOKUP($B$4,Тарифи!$H$4:$P$6,2,0),0)</f>
        <v>0.16750000000000001</v>
      </c>
      <c r="E1063" s="28">
        <f t="shared" si="70"/>
        <v>0</v>
      </c>
    </row>
    <row r="1064" spans="1:5" x14ac:dyDescent="0.4">
      <c r="A1064" s="1">
        <f t="shared" si="68"/>
        <v>46625</v>
      </c>
      <c r="B1064" s="28">
        <f t="shared" si="69"/>
        <v>0</v>
      </c>
      <c r="C1064" s="28">
        <f t="shared" si="67"/>
        <v>365</v>
      </c>
      <c r="D1064" s="27">
        <f>VLOOKUP($A$3&amp;$E$3&amp;VLOOKUP($B$5,$V$3:$W$6,2)&amp;$E$2&amp;$E$1,Тарифи!F:P,HLOOKUP($B$4,Тарифи!$H$4:$P$6,2,0),0)</f>
        <v>0.16750000000000001</v>
      </c>
      <c r="E1064" s="28">
        <f t="shared" si="70"/>
        <v>0</v>
      </c>
    </row>
    <row r="1065" spans="1:5" x14ac:dyDescent="0.4">
      <c r="A1065" s="1">
        <f t="shared" si="68"/>
        <v>46626</v>
      </c>
      <c r="B1065" s="28">
        <f t="shared" si="69"/>
        <v>0</v>
      </c>
      <c r="C1065" s="28">
        <f t="shared" si="67"/>
        <v>365</v>
      </c>
      <c r="D1065" s="27">
        <f>VLOOKUP($A$3&amp;$E$3&amp;VLOOKUP($B$5,$V$3:$W$6,2)&amp;$E$2&amp;$E$1,Тарифи!F:P,HLOOKUP($B$4,Тарифи!$H$4:$P$6,2,0),0)</f>
        <v>0.16750000000000001</v>
      </c>
      <c r="E1065" s="28">
        <f t="shared" si="70"/>
        <v>0</v>
      </c>
    </row>
    <row r="1066" spans="1:5" x14ac:dyDescent="0.4">
      <c r="A1066" s="1">
        <f t="shared" si="68"/>
        <v>46627</v>
      </c>
      <c r="B1066" s="28">
        <f t="shared" si="69"/>
        <v>0</v>
      </c>
      <c r="C1066" s="28">
        <f t="shared" si="67"/>
        <v>365</v>
      </c>
      <c r="D1066" s="27">
        <f>VLOOKUP($A$3&amp;$E$3&amp;VLOOKUP($B$5,$V$3:$W$6,2)&amp;$E$2&amp;$E$1,Тарифи!F:P,HLOOKUP($B$4,Тарифи!$H$4:$P$6,2,0),0)</f>
        <v>0.16750000000000001</v>
      </c>
      <c r="E1066" s="28">
        <f t="shared" si="70"/>
        <v>0</v>
      </c>
    </row>
    <row r="1067" spans="1:5" x14ac:dyDescent="0.4">
      <c r="A1067" s="1">
        <f t="shared" si="68"/>
        <v>46628</v>
      </c>
      <c r="B1067" s="28">
        <f t="shared" si="69"/>
        <v>0</v>
      </c>
      <c r="C1067" s="28">
        <f t="shared" si="67"/>
        <v>365</v>
      </c>
      <c r="D1067" s="27">
        <f>VLOOKUP($A$3&amp;$E$3&amp;VLOOKUP($B$5,$V$3:$W$6,2)&amp;$E$2&amp;$E$1,Тарифи!F:P,HLOOKUP($B$4,Тарифи!$H$4:$P$6,2,0),0)</f>
        <v>0.16750000000000001</v>
      </c>
      <c r="E1067" s="28">
        <f t="shared" si="70"/>
        <v>0</v>
      </c>
    </row>
    <row r="1068" spans="1:5" x14ac:dyDescent="0.4">
      <c r="A1068" s="1">
        <f t="shared" si="68"/>
        <v>46629</v>
      </c>
      <c r="B1068" s="28">
        <f t="shared" si="69"/>
        <v>0</v>
      </c>
      <c r="C1068" s="28">
        <f t="shared" si="67"/>
        <v>365</v>
      </c>
      <c r="D1068" s="27">
        <f>VLOOKUP($A$3&amp;$E$3&amp;VLOOKUP($B$5,$V$3:$W$6,2)&amp;$E$2&amp;$E$1,Тарифи!F:P,HLOOKUP($B$4,Тарифи!$H$4:$P$6,2,0),0)</f>
        <v>0.16750000000000001</v>
      </c>
      <c r="E1068" s="28">
        <f t="shared" si="70"/>
        <v>0</v>
      </c>
    </row>
    <row r="1069" spans="1:5" x14ac:dyDescent="0.4">
      <c r="A1069" s="1">
        <f t="shared" si="68"/>
        <v>46630</v>
      </c>
      <c r="B1069" s="28">
        <f t="shared" si="69"/>
        <v>0</v>
      </c>
      <c r="C1069" s="28">
        <f t="shared" si="67"/>
        <v>365</v>
      </c>
      <c r="D1069" s="27">
        <f>VLOOKUP($A$3&amp;$E$3&amp;VLOOKUP($B$5,$V$3:$W$6,2)&amp;$E$2&amp;$E$1,Тарифи!F:P,HLOOKUP($B$4,Тарифи!$H$4:$P$6,2,0),0)</f>
        <v>0.16750000000000001</v>
      </c>
      <c r="E1069" s="28">
        <f t="shared" si="70"/>
        <v>0</v>
      </c>
    </row>
    <row r="1070" spans="1:5" x14ac:dyDescent="0.4">
      <c r="A1070" s="1">
        <f t="shared" si="68"/>
        <v>46631</v>
      </c>
      <c r="B1070" s="28">
        <f t="shared" si="69"/>
        <v>0</v>
      </c>
      <c r="C1070" s="28">
        <f t="shared" si="67"/>
        <v>365</v>
      </c>
      <c r="D1070" s="27">
        <f>VLOOKUP($A$3&amp;$E$3&amp;VLOOKUP($B$5,$V$3:$W$6,2)&amp;$E$2&amp;$E$1,Тарифи!F:P,HLOOKUP($B$4,Тарифи!$H$4:$P$6,2,0),0)</f>
        <v>0.16750000000000001</v>
      </c>
      <c r="E1070" s="28">
        <f t="shared" si="70"/>
        <v>0</v>
      </c>
    </row>
    <row r="1071" spans="1:5" x14ac:dyDescent="0.4">
      <c r="A1071" s="1">
        <f t="shared" si="68"/>
        <v>46632</v>
      </c>
      <c r="B1071" s="28">
        <f t="shared" si="69"/>
        <v>0</v>
      </c>
      <c r="C1071" s="28">
        <f t="shared" si="67"/>
        <v>365</v>
      </c>
      <c r="D1071" s="27">
        <f>VLOOKUP($A$3&amp;$E$3&amp;VLOOKUP($B$5,$V$3:$W$6,2)&amp;$E$2&amp;$E$1,Тарифи!F:P,HLOOKUP($B$4,Тарифи!$H$4:$P$6,2,0),0)</f>
        <v>0.16750000000000001</v>
      </c>
      <c r="E1071" s="28">
        <f t="shared" si="70"/>
        <v>0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workbookViewId="0">
      <pane xSplit="7" ySplit="4" topLeftCell="H35" activePane="bottomRight" state="frozen"/>
      <selection activeCell="B1" sqref="B1"/>
      <selection pane="topRight" activeCell="H1" sqref="H1"/>
      <selection pane="bottomLeft" activeCell="B5" sqref="B5"/>
      <selection pane="bottomRight" activeCell="O38" sqref="O38"/>
    </sheetView>
  </sheetViews>
  <sheetFormatPr defaultRowHeight="14.6" outlineLevelRow="1" outlineLevelCol="1" x14ac:dyDescent="0.4"/>
  <cols>
    <col min="1" max="1" width="60.69140625" hidden="1" customWidth="1" outlineLevel="1"/>
    <col min="2" max="2" width="15.3828125" customWidth="1" collapsed="1"/>
    <col min="3" max="3" width="18.3828125" hidden="1" customWidth="1" outlineLevel="1"/>
    <col min="4" max="4" width="14.3828125" customWidth="1" collapsed="1"/>
    <col min="5" max="5" width="13.69140625" customWidth="1"/>
    <col min="6" max="6" width="76.53515625" hidden="1" customWidth="1" outlineLevel="1"/>
    <col min="7" max="7" width="18.84375" customWidth="1" collapsed="1"/>
  </cols>
  <sheetData>
    <row r="3" spans="1:16" x14ac:dyDescent="0.4">
      <c r="G3" t="s">
        <v>43</v>
      </c>
      <c r="H3" s="32" t="s">
        <v>4</v>
      </c>
    </row>
    <row r="4" spans="1:16" x14ac:dyDescent="0.4">
      <c r="H4" s="32">
        <v>1</v>
      </c>
      <c r="I4" s="32">
        <v>3</v>
      </c>
      <c r="J4" s="32">
        <v>100</v>
      </c>
      <c r="K4" s="32">
        <v>4</v>
      </c>
      <c r="L4" s="32">
        <v>6</v>
      </c>
      <c r="M4" s="32">
        <v>9</v>
      </c>
      <c r="N4" s="32">
        <v>12</v>
      </c>
      <c r="O4" s="32">
        <v>18</v>
      </c>
      <c r="P4" s="32">
        <v>24</v>
      </c>
    </row>
    <row r="5" spans="1:16" outlineLevel="1" x14ac:dyDescent="0.4">
      <c r="H5">
        <v>3</v>
      </c>
      <c r="I5">
        <f>H5+1</f>
        <v>4</v>
      </c>
      <c r="J5">
        <f t="shared" ref="J5:P5" si="0">I5+1</f>
        <v>5</v>
      </c>
      <c r="K5">
        <f t="shared" si="0"/>
        <v>6</v>
      </c>
      <c r="L5">
        <f t="shared" si="0"/>
        <v>7</v>
      </c>
      <c r="M5">
        <f t="shared" si="0"/>
        <v>8</v>
      </c>
      <c r="N5">
        <f t="shared" si="0"/>
        <v>9</v>
      </c>
      <c r="O5">
        <f t="shared" si="0"/>
        <v>10</v>
      </c>
      <c r="P5">
        <f t="shared" si="0"/>
        <v>11</v>
      </c>
    </row>
    <row r="6" spans="1:16" x14ac:dyDescent="0.4">
      <c r="G6" t="s">
        <v>48</v>
      </c>
    </row>
    <row r="7" spans="1:16" x14ac:dyDescent="0.4">
      <c r="A7" t="str">
        <f>G6</f>
        <v>Дохідний</v>
      </c>
      <c r="B7" t="s">
        <v>16</v>
      </c>
      <c r="C7" t="s">
        <v>17</v>
      </c>
      <c r="D7" t="s">
        <v>32</v>
      </c>
      <c r="E7" t="s">
        <v>31</v>
      </c>
      <c r="F7" t="str">
        <f>A7&amp;B7&amp;C7&amp;D7&amp;E7</f>
        <v>Дохіднийщомісячнодо 100 тис.гривнявідділення</v>
      </c>
      <c r="G7" s="28">
        <v>100000</v>
      </c>
      <c r="H7" s="27">
        <v>7.4999999999999997E-2</v>
      </c>
      <c r="J7" s="27">
        <v>0.1225</v>
      </c>
      <c r="L7" s="27">
        <v>0.14499999999999999</v>
      </c>
      <c r="M7" s="27">
        <v>0.155</v>
      </c>
      <c r="N7" s="27">
        <v>0.155</v>
      </c>
      <c r="O7" s="27">
        <v>0.155</v>
      </c>
    </row>
    <row r="8" spans="1:16" x14ac:dyDescent="0.4">
      <c r="A8" t="str">
        <f>A7</f>
        <v>Дохідний</v>
      </c>
      <c r="B8" t="s">
        <v>16</v>
      </c>
      <c r="C8" t="s">
        <v>45</v>
      </c>
      <c r="D8" t="s">
        <v>32</v>
      </c>
      <c r="E8" t="s">
        <v>31</v>
      </c>
      <c r="F8" t="str">
        <f t="shared" ref="F8:F55" si="1">A8&amp;B8&amp;C8&amp;D8&amp;E8</f>
        <v>Дохіднийщомісячновід 100-200 тис.гривнявідділення</v>
      </c>
      <c r="G8" s="28">
        <v>200000</v>
      </c>
      <c r="H8" s="27">
        <f>H7</f>
        <v>7.4999999999999997E-2</v>
      </c>
      <c r="J8" s="27">
        <f>J7</f>
        <v>0.1225</v>
      </c>
      <c r="L8" s="27">
        <f>L7</f>
        <v>0.14499999999999999</v>
      </c>
      <c r="M8" s="27">
        <v>0.1575</v>
      </c>
      <c r="N8" s="27">
        <v>0.1575</v>
      </c>
      <c r="O8" s="27">
        <v>0.1575</v>
      </c>
    </row>
    <row r="9" spans="1:16" x14ac:dyDescent="0.4">
      <c r="A9" t="str">
        <f t="shared" ref="A9:A10" si="2">A8</f>
        <v>Дохідний</v>
      </c>
      <c r="B9" t="s">
        <v>16</v>
      </c>
      <c r="C9" t="s">
        <v>46</v>
      </c>
      <c r="D9" t="s">
        <v>32</v>
      </c>
      <c r="E9" t="s">
        <v>31</v>
      </c>
      <c r="F9" t="str">
        <f t="shared" si="1"/>
        <v>Дохіднийщомісячновід 200-500 тис.гривнявідділення</v>
      </c>
      <c r="G9" s="28">
        <v>500000</v>
      </c>
      <c r="H9" s="27">
        <f>H8</f>
        <v>7.4999999999999997E-2</v>
      </c>
      <c r="J9" s="27">
        <f>J8</f>
        <v>0.1225</v>
      </c>
      <c r="L9" s="27">
        <f>L8</f>
        <v>0.14499999999999999</v>
      </c>
      <c r="M9" s="27">
        <v>0.16</v>
      </c>
      <c r="N9" s="27">
        <v>0.16</v>
      </c>
      <c r="O9" s="27">
        <v>0.16</v>
      </c>
    </row>
    <row r="10" spans="1:16" x14ac:dyDescent="0.4">
      <c r="A10" t="str">
        <f t="shared" si="2"/>
        <v>Дохідний</v>
      </c>
      <c r="B10" t="s">
        <v>16</v>
      </c>
      <c r="C10" t="s">
        <v>47</v>
      </c>
      <c r="D10" t="s">
        <v>32</v>
      </c>
      <c r="E10" t="s">
        <v>31</v>
      </c>
      <c r="F10" t="str">
        <f t="shared" si="1"/>
        <v>Дохіднийщомісячнобільше 500гривнявідділення</v>
      </c>
      <c r="G10" s="28" t="s">
        <v>44</v>
      </c>
      <c r="H10" s="27">
        <f>H9</f>
        <v>7.4999999999999997E-2</v>
      </c>
      <c r="J10" s="27">
        <f>J9</f>
        <v>0.1225</v>
      </c>
      <c r="L10" s="27">
        <f>L9</f>
        <v>0.14499999999999999</v>
      </c>
      <c r="M10" s="27">
        <v>0.16250000000000001</v>
      </c>
      <c r="N10" s="27">
        <v>0.16250000000000001</v>
      </c>
      <c r="O10" s="27">
        <v>0.16250000000000001</v>
      </c>
    </row>
    <row r="11" spans="1:16" x14ac:dyDescent="0.4">
      <c r="B11" s="38"/>
      <c r="C11" s="38"/>
      <c r="D11" s="38"/>
      <c r="E11" s="38"/>
      <c r="F11" s="38"/>
      <c r="G11" s="32" t="s">
        <v>48</v>
      </c>
      <c r="H11" s="38"/>
      <c r="I11" s="38"/>
      <c r="J11" s="38"/>
      <c r="K11" s="38"/>
      <c r="L11" s="38"/>
      <c r="M11" s="38"/>
      <c r="N11" s="38"/>
      <c r="O11" s="38"/>
    </row>
    <row r="12" spans="1:16" x14ac:dyDescent="0.4">
      <c r="A12" t="str">
        <f>G11</f>
        <v>Дохідний</v>
      </c>
      <c r="B12" s="38" t="s">
        <v>22</v>
      </c>
      <c r="C12" s="38" t="s">
        <v>17</v>
      </c>
      <c r="D12" s="38" t="s">
        <v>32</v>
      </c>
      <c r="E12" s="38" t="s">
        <v>31</v>
      </c>
      <c r="F12" s="38" t="str">
        <f t="shared" si="1"/>
        <v>Дохіднийв кінці термінудо 100 тис.гривнявідділення</v>
      </c>
      <c r="G12" s="39">
        <v>100000</v>
      </c>
      <c r="H12" s="40">
        <f>H7</f>
        <v>7.4999999999999997E-2</v>
      </c>
      <c r="I12" s="38"/>
      <c r="J12" s="40">
        <f>J7</f>
        <v>0.1225</v>
      </c>
      <c r="K12" s="38"/>
      <c r="L12" s="40">
        <v>0.1525</v>
      </c>
      <c r="M12" s="40">
        <v>0.1575</v>
      </c>
      <c r="N12" s="40">
        <v>0.16</v>
      </c>
      <c r="O12" s="40">
        <v>0.1575</v>
      </c>
    </row>
    <row r="13" spans="1:16" x14ac:dyDescent="0.4">
      <c r="A13" t="str">
        <f>A12</f>
        <v>Дохідний</v>
      </c>
      <c r="B13" s="38" t="s">
        <v>22</v>
      </c>
      <c r="C13" s="38" t="s">
        <v>45</v>
      </c>
      <c r="D13" s="38" t="s">
        <v>32</v>
      </c>
      <c r="E13" s="38" t="s">
        <v>31</v>
      </c>
      <c r="F13" s="38" t="str">
        <f t="shared" si="1"/>
        <v>Дохіднийв кінці термінувід 100-200 тис.гривнявідділення</v>
      </c>
      <c r="G13" s="39">
        <v>200000</v>
      </c>
      <c r="H13" s="40">
        <f>H12</f>
        <v>7.4999999999999997E-2</v>
      </c>
      <c r="I13" s="38"/>
      <c r="J13" s="40">
        <f>J12</f>
        <v>0.1225</v>
      </c>
      <c r="K13" s="38"/>
      <c r="L13" s="40">
        <f t="shared" ref="L13:O15" si="3">L12</f>
        <v>0.1525</v>
      </c>
      <c r="M13" s="40">
        <f>M12+0.25%</f>
        <v>0.16</v>
      </c>
      <c r="N13" s="40">
        <f>N12+0.25%</f>
        <v>0.16250000000000001</v>
      </c>
      <c r="O13" s="40">
        <f t="shared" si="3"/>
        <v>0.1575</v>
      </c>
    </row>
    <row r="14" spans="1:16" x14ac:dyDescent="0.4">
      <c r="A14" t="str">
        <f t="shared" ref="A14:A15" si="4">A13</f>
        <v>Дохідний</v>
      </c>
      <c r="B14" s="38" t="s">
        <v>22</v>
      </c>
      <c r="C14" s="38" t="s">
        <v>46</v>
      </c>
      <c r="D14" s="38" t="s">
        <v>32</v>
      </c>
      <c r="E14" s="38" t="s">
        <v>31</v>
      </c>
      <c r="F14" s="38" t="str">
        <f t="shared" si="1"/>
        <v>Дохіднийв кінці термінувід 200-500 тис.гривнявідділення</v>
      </c>
      <c r="G14" s="39">
        <v>500000</v>
      </c>
      <c r="H14" s="40">
        <f>H13</f>
        <v>7.4999999999999997E-2</v>
      </c>
      <c r="I14" s="38"/>
      <c r="J14" s="40">
        <f>J13</f>
        <v>0.1225</v>
      </c>
      <c r="K14" s="38"/>
      <c r="L14" s="40">
        <f t="shared" si="3"/>
        <v>0.1525</v>
      </c>
      <c r="M14" s="40">
        <f>M12+0.5%</f>
        <v>0.16250000000000001</v>
      </c>
      <c r="N14" s="40">
        <f>N12+0.5%</f>
        <v>0.16500000000000001</v>
      </c>
      <c r="O14" s="40">
        <f t="shared" si="3"/>
        <v>0.1575</v>
      </c>
    </row>
    <row r="15" spans="1:16" x14ac:dyDescent="0.4">
      <c r="A15" t="str">
        <f t="shared" si="4"/>
        <v>Дохідний</v>
      </c>
      <c r="B15" s="38" t="s">
        <v>22</v>
      </c>
      <c r="C15" s="38" t="s">
        <v>47</v>
      </c>
      <c r="D15" s="38" t="s">
        <v>32</v>
      </c>
      <c r="E15" s="38" t="s">
        <v>31</v>
      </c>
      <c r="F15" s="38" t="str">
        <f t="shared" si="1"/>
        <v>Дохіднийв кінці термінубільше 500гривнявідділення</v>
      </c>
      <c r="G15" s="39" t="s">
        <v>44</v>
      </c>
      <c r="H15" s="40">
        <f>H14</f>
        <v>7.4999999999999997E-2</v>
      </c>
      <c r="I15" s="38"/>
      <c r="J15" s="40">
        <f>J14</f>
        <v>0.1225</v>
      </c>
      <c r="K15" s="38"/>
      <c r="L15" s="40">
        <f t="shared" si="3"/>
        <v>0.1525</v>
      </c>
      <c r="M15" s="40">
        <f>M12+0.75%</f>
        <v>0.16500000000000001</v>
      </c>
      <c r="N15" s="40">
        <f>N12+0.75%</f>
        <v>0.16750000000000001</v>
      </c>
      <c r="O15" s="40">
        <f t="shared" si="3"/>
        <v>0.1575</v>
      </c>
    </row>
    <row r="16" spans="1:16" collapsed="1" x14ac:dyDescent="0.4">
      <c r="B16" s="41"/>
      <c r="C16" s="41"/>
      <c r="D16" s="41"/>
      <c r="E16" s="41"/>
      <c r="F16" s="41"/>
      <c r="G16" s="32" t="s">
        <v>49</v>
      </c>
      <c r="H16" s="41"/>
      <c r="I16" s="41"/>
      <c r="J16" s="41"/>
      <c r="K16" s="41"/>
      <c r="L16" s="41"/>
      <c r="M16" s="41"/>
      <c r="N16" s="41"/>
      <c r="O16" s="41"/>
    </row>
    <row r="17" spans="1:15" x14ac:dyDescent="0.4">
      <c r="A17" t="str">
        <f>G16</f>
        <v>Класичний</v>
      </c>
      <c r="B17" s="41" t="s">
        <v>16</v>
      </c>
      <c r="C17" s="41" t="s">
        <v>17</v>
      </c>
      <c r="D17" s="41" t="s">
        <v>32</v>
      </c>
      <c r="E17" s="41" t="s">
        <v>31</v>
      </c>
      <c r="F17" s="41" t="str">
        <f t="shared" si="1"/>
        <v>Класичнийщомісячнодо 100 тис.гривнявідділення</v>
      </c>
      <c r="G17" s="42">
        <v>100000</v>
      </c>
      <c r="H17" s="43"/>
      <c r="I17" s="41"/>
      <c r="J17" s="43">
        <v>0.12</v>
      </c>
      <c r="K17" s="41"/>
      <c r="L17" s="43">
        <v>0.15</v>
      </c>
      <c r="M17" s="43">
        <v>0.15</v>
      </c>
      <c r="N17" s="43">
        <v>0.15</v>
      </c>
      <c r="O17" s="43">
        <v>0.155</v>
      </c>
    </row>
    <row r="18" spans="1:15" x14ac:dyDescent="0.4">
      <c r="A18" t="str">
        <f>A17</f>
        <v>Класичний</v>
      </c>
      <c r="B18" s="41" t="s">
        <v>16</v>
      </c>
      <c r="C18" s="41" t="s">
        <v>45</v>
      </c>
      <c r="D18" s="41" t="s">
        <v>32</v>
      </c>
      <c r="E18" s="41" t="s">
        <v>31</v>
      </c>
      <c r="F18" s="41" t="str">
        <f t="shared" si="1"/>
        <v>Класичнийщомісячновід 100-200 тис.гривнявідділення</v>
      </c>
      <c r="G18" s="42">
        <v>200000</v>
      </c>
      <c r="H18" s="43"/>
      <c r="I18" s="41"/>
      <c r="J18" s="43">
        <f>J17</f>
        <v>0.12</v>
      </c>
      <c r="K18" s="41"/>
      <c r="L18" s="43">
        <f>L17</f>
        <v>0.15</v>
      </c>
      <c r="M18" s="43">
        <f>M17+0.25%</f>
        <v>0.1525</v>
      </c>
      <c r="N18" s="43">
        <f>N17+0.25%</f>
        <v>0.1525</v>
      </c>
      <c r="O18" s="43">
        <f>O17</f>
        <v>0.155</v>
      </c>
    </row>
    <row r="19" spans="1:15" x14ac:dyDescent="0.4">
      <c r="A19" t="str">
        <f t="shared" ref="A19:A20" si="5">A18</f>
        <v>Класичний</v>
      </c>
      <c r="B19" s="41" t="s">
        <v>16</v>
      </c>
      <c r="C19" s="41" t="s">
        <v>46</v>
      </c>
      <c r="D19" s="41" t="s">
        <v>32</v>
      </c>
      <c r="E19" s="41" t="s">
        <v>31</v>
      </c>
      <c r="F19" s="41" t="str">
        <f t="shared" si="1"/>
        <v>Класичнийщомісячновід 200-500 тис.гривнявідділення</v>
      </c>
      <c r="G19" s="42">
        <v>500000</v>
      </c>
      <c r="H19" s="43"/>
      <c r="I19" s="41"/>
      <c r="J19" s="43">
        <f>J18</f>
        <v>0.12</v>
      </c>
      <c r="K19" s="41"/>
      <c r="L19" s="43">
        <f>L18</f>
        <v>0.15</v>
      </c>
      <c r="M19" s="43">
        <f>M17+0.5%</f>
        <v>0.155</v>
      </c>
      <c r="N19" s="43">
        <f>N17+0.5%</f>
        <v>0.155</v>
      </c>
      <c r="O19" s="43">
        <f>O17</f>
        <v>0.155</v>
      </c>
    </row>
    <row r="20" spans="1:15" x14ac:dyDescent="0.4">
      <c r="A20" t="str">
        <f t="shared" si="5"/>
        <v>Класичний</v>
      </c>
      <c r="B20" s="41" t="s">
        <v>16</v>
      </c>
      <c r="C20" s="41" t="s">
        <v>47</v>
      </c>
      <c r="D20" s="41" t="s">
        <v>32</v>
      </c>
      <c r="E20" s="41" t="s">
        <v>31</v>
      </c>
      <c r="F20" s="41" t="str">
        <f t="shared" si="1"/>
        <v>Класичнийщомісячнобільше 500гривнявідділення</v>
      </c>
      <c r="G20" s="42" t="s">
        <v>44</v>
      </c>
      <c r="H20" s="43"/>
      <c r="I20" s="41"/>
      <c r="J20" s="43">
        <f>J19</f>
        <v>0.12</v>
      </c>
      <c r="K20" s="41"/>
      <c r="L20" s="43">
        <f>L19</f>
        <v>0.15</v>
      </c>
      <c r="M20" s="43">
        <f>M17+0.75%</f>
        <v>0.1575</v>
      </c>
      <c r="N20" s="43">
        <f>N17+0.75%</f>
        <v>0.1575</v>
      </c>
      <c r="O20" s="43">
        <f>O17</f>
        <v>0.155</v>
      </c>
    </row>
    <row r="21" spans="1:15" x14ac:dyDescent="0.4">
      <c r="G21" t="s">
        <v>49</v>
      </c>
    </row>
    <row r="22" spans="1:15" x14ac:dyDescent="0.4">
      <c r="A22" t="str">
        <f>G21</f>
        <v>Класичний</v>
      </c>
      <c r="B22" t="s">
        <v>22</v>
      </c>
      <c r="C22" t="s">
        <v>17</v>
      </c>
      <c r="D22" t="s">
        <v>32</v>
      </c>
      <c r="E22" t="s">
        <v>31</v>
      </c>
      <c r="F22" t="str">
        <f t="shared" si="1"/>
        <v>Класичнийв кінці термінудо 100 тис.гривнявідділення</v>
      </c>
      <c r="G22" s="28">
        <v>100000</v>
      </c>
      <c r="H22" s="27">
        <f>H17+0.15%</f>
        <v>1.5E-3</v>
      </c>
      <c r="J22" s="27">
        <f>J17+0.15%</f>
        <v>0.1215</v>
      </c>
      <c r="L22" s="27">
        <f t="shared" ref="L22:O22" si="6">L17+0.15%</f>
        <v>0.1515</v>
      </c>
      <c r="M22" s="27">
        <f t="shared" si="6"/>
        <v>0.1515</v>
      </c>
      <c r="N22" s="27">
        <f t="shared" si="6"/>
        <v>0.1515</v>
      </c>
      <c r="O22" s="27">
        <f t="shared" si="6"/>
        <v>0.1565</v>
      </c>
    </row>
    <row r="23" spans="1:15" x14ac:dyDescent="0.4">
      <c r="A23" t="str">
        <f>A22</f>
        <v>Класичний</v>
      </c>
      <c r="B23" t="s">
        <v>22</v>
      </c>
      <c r="C23" t="s">
        <v>45</v>
      </c>
      <c r="D23" t="s">
        <v>32</v>
      </c>
      <c r="E23" t="s">
        <v>31</v>
      </c>
      <c r="F23" t="str">
        <f t="shared" si="1"/>
        <v>Класичнийв кінці термінувід 100-200 тис.гривнявідділення</v>
      </c>
      <c r="G23" s="28">
        <v>200000</v>
      </c>
      <c r="H23" s="27">
        <f>H22</f>
        <v>1.5E-3</v>
      </c>
      <c r="J23" s="27">
        <f>J22</f>
        <v>0.1215</v>
      </c>
      <c r="L23" s="27">
        <f t="shared" ref="L23:L25" si="7">L22</f>
        <v>0.1515</v>
      </c>
      <c r="M23" s="27">
        <f t="shared" ref="M23:M25" si="8">M22</f>
        <v>0.1515</v>
      </c>
      <c r="N23" s="27">
        <f t="shared" ref="N23:N25" si="9">N22</f>
        <v>0.1515</v>
      </c>
      <c r="O23" s="27">
        <f t="shared" ref="O23:O25" si="10">O22</f>
        <v>0.1565</v>
      </c>
    </row>
    <row r="24" spans="1:15" x14ac:dyDescent="0.4">
      <c r="A24" t="str">
        <f t="shared" ref="A24:A25" si="11">A23</f>
        <v>Класичний</v>
      </c>
      <c r="B24" t="s">
        <v>22</v>
      </c>
      <c r="C24" t="s">
        <v>46</v>
      </c>
      <c r="D24" t="s">
        <v>32</v>
      </c>
      <c r="E24" t="s">
        <v>31</v>
      </c>
      <c r="F24" t="str">
        <f t="shared" si="1"/>
        <v>Класичнийв кінці термінувід 200-500 тис.гривнявідділення</v>
      </c>
      <c r="G24" s="28">
        <v>500000</v>
      </c>
      <c r="H24" s="27">
        <f>H23</f>
        <v>1.5E-3</v>
      </c>
      <c r="J24" s="27">
        <f>J23</f>
        <v>0.1215</v>
      </c>
      <c r="L24" s="27">
        <f t="shared" si="7"/>
        <v>0.1515</v>
      </c>
      <c r="M24" s="27">
        <f t="shared" si="8"/>
        <v>0.1515</v>
      </c>
      <c r="N24" s="27">
        <f t="shared" si="9"/>
        <v>0.1515</v>
      </c>
      <c r="O24" s="27">
        <f t="shared" si="10"/>
        <v>0.1565</v>
      </c>
    </row>
    <row r="25" spans="1:15" x14ac:dyDescent="0.4">
      <c r="A25" t="str">
        <f t="shared" si="11"/>
        <v>Класичний</v>
      </c>
      <c r="B25" t="s">
        <v>22</v>
      </c>
      <c r="C25" t="s">
        <v>47</v>
      </c>
      <c r="D25" t="s">
        <v>32</v>
      </c>
      <c r="E25" t="s">
        <v>31</v>
      </c>
      <c r="F25" t="str">
        <f t="shared" si="1"/>
        <v>Класичнийв кінці термінубільше 500гривнявідділення</v>
      </c>
      <c r="G25" s="28" t="s">
        <v>44</v>
      </c>
      <c r="H25" s="27">
        <f>H24</f>
        <v>1.5E-3</v>
      </c>
      <c r="J25" s="27">
        <f>J24</f>
        <v>0.1215</v>
      </c>
      <c r="L25" s="27">
        <f t="shared" si="7"/>
        <v>0.1515</v>
      </c>
      <c r="M25" s="27">
        <f t="shared" si="8"/>
        <v>0.1515</v>
      </c>
      <c r="N25" s="27">
        <f t="shared" si="9"/>
        <v>0.1515</v>
      </c>
      <c r="O25" s="27">
        <f t="shared" si="10"/>
        <v>0.1565</v>
      </c>
    </row>
    <row r="26" spans="1:15" x14ac:dyDescent="0.4">
      <c r="B26" s="44"/>
      <c r="C26" s="44"/>
      <c r="D26" s="44"/>
      <c r="E26" s="44"/>
      <c r="F26" s="44"/>
      <c r="G26" s="32" t="s">
        <v>50</v>
      </c>
      <c r="H26" s="44"/>
      <c r="I26" s="44"/>
      <c r="J26" s="44"/>
    </row>
    <row r="27" spans="1:15" x14ac:dyDescent="0.4">
      <c r="A27" t="str">
        <f>G26</f>
        <v>На Старт</v>
      </c>
      <c r="B27" s="44" t="s">
        <v>22</v>
      </c>
      <c r="C27" s="44" t="s">
        <v>17</v>
      </c>
      <c r="D27" s="44" t="s">
        <v>32</v>
      </c>
      <c r="E27" s="44" t="s">
        <v>31</v>
      </c>
      <c r="F27" s="44" t="str">
        <f t="shared" si="1"/>
        <v>На Стартв кінці термінудо 100 тис.гривнявідділення</v>
      </c>
      <c r="G27" s="45">
        <v>100000</v>
      </c>
      <c r="H27" s="46"/>
      <c r="I27" s="44"/>
      <c r="J27" s="46">
        <v>0.19</v>
      </c>
      <c r="L27" s="27"/>
      <c r="M27" s="27"/>
      <c r="N27" s="27"/>
      <c r="O27" s="27"/>
    </row>
    <row r="28" spans="1:15" x14ac:dyDescent="0.4">
      <c r="A28" t="str">
        <f>A27</f>
        <v>На Старт</v>
      </c>
      <c r="B28" s="44" t="s">
        <v>22</v>
      </c>
      <c r="C28" s="44" t="s">
        <v>45</v>
      </c>
      <c r="D28" s="44" t="s">
        <v>32</v>
      </c>
      <c r="E28" s="44" t="s">
        <v>31</v>
      </c>
      <c r="F28" s="44" t="str">
        <f t="shared" si="1"/>
        <v>На Стартв кінці термінувід 100-200 тис.гривнявідділення</v>
      </c>
      <c r="G28" s="45">
        <v>200000</v>
      </c>
      <c r="H28" s="46"/>
      <c r="I28" s="44"/>
      <c r="J28" s="46"/>
      <c r="L28" s="27"/>
      <c r="M28" s="27"/>
      <c r="N28" s="27"/>
      <c r="O28" s="27"/>
    </row>
    <row r="29" spans="1:15" x14ac:dyDescent="0.4">
      <c r="A29" t="str">
        <f t="shared" ref="A29:A30" si="12">A28</f>
        <v>На Старт</v>
      </c>
      <c r="B29" s="44" t="s">
        <v>22</v>
      </c>
      <c r="C29" s="44" t="s">
        <v>46</v>
      </c>
      <c r="D29" s="44" t="s">
        <v>32</v>
      </c>
      <c r="E29" s="44" t="s">
        <v>31</v>
      </c>
      <c r="F29" s="44" t="str">
        <f t="shared" si="1"/>
        <v>На Стартв кінці термінувід 200-500 тис.гривнявідділення</v>
      </c>
      <c r="G29" s="45">
        <v>500000</v>
      </c>
      <c r="H29" s="46"/>
      <c r="I29" s="44"/>
      <c r="J29" s="46"/>
      <c r="L29" s="27"/>
      <c r="M29" s="27"/>
      <c r="N29" s="27"/>
      <c r="O29" s="27"/>
    </row>
    <row r="30" spans="1:15" x14ac:dyDescent="0.4">
      <c r="A30" t="str">
        <f t="shared" si="12"/>
        <v>На Старт</v>
      </c>
      <c r="B30" s="44" t="s">
        <v>22</v>
      </c>
      <c r="C30" s="44" t="s">
        <v>47</v>
      </c>
      <c r="D30" s="44" t="s">
        <v>32</v>
      </c>
      <c r="E30" s="44" t="s">
        <v>31</v>
      </c>
      <c r="F30" s="44" t="str">
        <f t="shared" si="1"/>
        <v>На Стартв кінці термінубільше 500гривнявідділення</v>
      </c>
      <c r="G30" s="45" t="s">
        <v>44</v>
      </c>
      <c r="H30" s="46"/>
      <c r="I30" s="44"/>
      <c r="J30" s="46"/>
      <c r="L30" s="27"/>
      <c r="M30" s="27"/>
      <c r="N30" s="27"/>
      <c r="O30" s="27"/>
    </row>
    <row r="31" spans="1:15" collapsed="1" x14ac:dyDescent="0.4">
      <c r="G31" t="s">
        <v>48</v>
      </c>
    </row>
    <row r="32" spans="1:15" x14ac:dyDescent="0.4">
      <c r="A32" t="str">
        <f>G31</f>
        <v>Дохідний</v>
      </c>
      <c r="B32" t="s">
        <v>16</v>
      </c>
      <c r="C32" t="s">
        <v>17</v>
      </c>
      <c r="D32" t="s">
        <v>32</v>
      </c>
      <c r="E32" t="s">
        <v>61</v>
      </c>
      <c r="F32" t="str">
        <f t="shared" si="1"/>
        <v>Дохіднийщомісячнодо 100 тис.гривняінтернет-банкінг</v>
      </c>
      <c r="G32" s="28">
        <v>100000</v>
      </c>
      <c r="H32" s="27">
        <v>7.4999999999999997E-2</v>
      </c>
      <c r="J32" s="27">
        <v>0.1225</v>
      </c>
      <c r="L32" s="27">
        <v>0.14499999999999999</v>
      </c>
      <c r="M32" s="27">
        <v>0.155</v>
      </c>
      <c r="N32" s="27">
        <v>0.155</v>
      </c>
      <c r="O32" s="27">
        <v>0.155</v>
      </c>
    </row>
    <row r="33" spans="1:15" x14ac:dyDescent="0.4">
      <c r="A33" t="str">
        <f>A32</f>
        <v>Дохідний</v>
      </c>
      <c r="B33" t="s">
        <v>16</v>
      </c>
      <c r="C33" t="s">
        <v>45</v>
      </c>
      <c r="D33" t="s">
        <v>32</v>
      </c>
      <c r="E33" t="s">
        <v>61</v>
      </c>
      <c r="F33" t="str">
        <f t="shared" si="1"/>
        <v>Дохіднийщомісячновід 100-200 тис.гривняінтернет-банкінг</v>
      </c>
      <c r="G33" s="28">
        <v>200000</v>
      </c>
      <c r="H33" s="27">
        <f>H32</f>
        <v>7.4999999999999997E-2</v>
      </c>
      <c r="J33" s="27">
        <f>J32</f>
        <v>0.1225</v>
      </c>
      <c r="L33" s="27">
        <f>L32</f>
        <v>0.14499999999999999</v>
      </c>
      <c r="M33" s="27">
        <v>0.1575</v>
      </c>
      <c r="N33" s="27">
        <v>0.1575</v>
      </c>
      <c r="O33" s="27">
        <v>0.1575</v>
      </c>
    </row>
    <row r="34" spans="1:15" x14ac:dyDescent="0.4">
      <c r="A34" t="str">
        <f t="shared" ref="A34:A35" si="13">A33</f>
        <v>Дохідний</v>
      </c>
      <c r="B34" t="s">
        <v>16</v>
      </c>
      <c r="C34" t="s">
        <v>46</v>
      </c>
      <c r="D34" t="s">
        <v>32</v>
      </c>
      <c r="E34" t="s">
        <v>61</v>
      </c>
      <c r="F34" t="str">
        <f t="shared" si="1"/>
        <v>Дохіднийщомісячновід 200-500 тис.гривняінтернет-банкінг</v>
      </c>
      <c r="G34" s="28">
        <v>500000</v>
      </c>
      <c r="H34" s="27">
        <f>H33</f>
        <v>7.4999999999999997E-2</v>
      </c>
      <c r="J34" s="27">
        <f>J33</f>
        <v>0.1225</v>
      </c>
      <c r="L34" s="27">
        <f>L33</f>
        <v>0.14499999999999999</v>
      </c>
      <c r="M34" s="27">
        <v>0.16</v>
      </c>
      <c r="N34" s="27">
        <v>0.16</v>
      </c>
      <c r="O34" s="27">
        <v>0.16</v>
      </c>
    </row>
    <row r="35" spans="1:15" x14ac:dyDescent="0.4">
      <c r="A35" t="str">
        <f t="shared" si="13"/>
        <v>Дохідний</v>
      </c>
      <c r="B35" t="s">
        <v>16</v>
      </c>
      <c r="C35" t="s">
        <v>47</v>
      </c>
      <c r="D35" t="s">
        <v>32</v>
      </c>
      <c r="E35" t="s">
        <v>61</v>
      </c>
      <c r="F35" t="str">
        <f t="shared" si="1"/>
        <v>Дохіднийщомісячнобільше 500гривняінтернет-банкінг</v>
      </c>
      <c r="G35" s="28" t="s">
        <v>44</v>
      </c>
      <c r="H35" s="27">
        <f>H34</f>
        <v>7.4999999999999997E-2</v>
      </c>
      <c r="J35" s="27">
        <f>J34</f>
        <v>0.1225</v>
      </c>
      <c r="L35" s="27">
        <f>L34</f>
        <v>0.14499999999999999</v>
      </c>
      <c r="M35" s="27">
        <v>0.16250000000000001</v>
      </c>
      <c r="N35" s="27">
        <v>0.16250000000000001</v>
      </c>
      <c r="O35" s="27">
        <v>0.16250000000000001</v>
      </c>
    </row>
    <row r="36" spans="1:15" x14ac:dyDescent="0.4">
      <c r="B36" s="38"/>
      <c r="C36" s="38"/>
      <c r="D36" s="38"/>
      <c r="E36" s="38"/>
      <c r="F36" s="38"/>
      <c r="G36" s="32" t="s">
        <v>48</v>
      </c>
      <c r="H36" s="38"/>
      <c r="I36" s="38"/>
      <c r="J36" s="38"/>
      <c r="K36" s="38"/>
      <c r="L36" s="38"/>
      <c r="M36" s="38"/>
      <c r="N36" s="38"/>
      <c r="O36" s="38"/>
    </row>
    <row r="37" spans="1:15" x14ac:dyDescent="0.4">
      <c r="A37" t="str">
        <f>G36</f>
        <v>Дохідний</v>
      </c>
      <c r="B37" s="38" t="s">
        <v>22</v>
      </c>
      <c r="C37" s="38" t="s">
        <v>17</v>
      </c>
      <c r="D37" s="38" t="s">
        <v>32</v>
      </c>
      <c r="E37" s="38" t="s">
        <v>61</v>
      </c>
      <c r="F37" s="38" t="str">
        <f t="shared" si="1"/>
        <v>Дохіднийв кінці термінудо 100 тис.гривняінтернет-банкінг</v>
      </c>
      <c r="G37" s="39">
        <v>100000</v>
      </c>
      <c r="H37" s="40">
        <f>H32</f>
        <v>7.4999999999999997E-2</v>
      </c>
      <c r="I37" s="38"/>
      <c r="J37" s="40">
        <f>J32</f>
        <v>0.1225</v>
      </c>
      <c r="K37" s="38"/>
      <c r="L37" s="40">
        <v>0.1525</v>
      </c>
      <c r="M37" s="40">
        <v>0.1575</v>
      </c>
      <c r="N37" s="40">
        <v>0.16</v>
      </c>
      <c r="O37" s="40">
        <v>0.1575</v>
      </c>
    </row>
    <row r="38" spans="1:15" x14ac:dyDescent="0.4">
      <c r="A38" t="str">
        <f>A37</f>
        <v>Дохідний</v>
      </c>
      <c r="B38" s="38" t="s">
        <v>22</v>
      </c>
      <c r="C38" s="38" t="s">
        <v>45</v>
      </c>
      <c r="D38" s="38" t="s">
        <v>32</v>
      </c>
      <c r="E38" s="38" t="s">
        <v>61</v>
      </c>
      <c r="F38" s="38" t="str">
        <f t="shared" si="1"/>
        <v>Дохіднийв кінці термінувід 100-200 тис.гривняінтернет-банкінг</v>
      </c>
      <c r="G38" s="39">
        <v>200000</v>
      </c>
      <c r="H38" s="40">
        <f>H37</f>
        <v>7.4999999999999997E-2</v>
      </c>
      <c r="I38" s="38"/>
      <c r="J38" s="40">
        <f>J37</f>
        <v>0.1225</v>
      </c>
      <c r="K38" s="38"/>
      <c r="L38" s="40">
        <f t="shared" ref="L38" si="14">L37</f>
        <v>0.1525</v>
      </c>
      <c r="M38" s="40">
        <f>M37+0.25%</f>
        <v>0.16</v>
      </c>
      <c r="N38" s="40">
        <f>N37+0.25%</f>
        <v>0.16250000000000001</v>
      </c>
      <c r="O38" s="40">
        <f t="shared" ref="O38" si="15">O37</f>
        <v>0.1575</v>
      </c>
    </row>
    <row r="39" spans="1:15" x14ac:dyDescent="0.4">
      <c r="A39" t="str">
        <f t="shared" ref="A39:A40" si="16">A38</f>
        <v>Дохідний</v>
      </c>
      <c r="B39" s="38" t="s">
        <v>22</v>
      </c>
      <c r="C39" s="38" t="s">
        <v>46</v>
      </c>
      <c r="D39" s="38" t="s">
        <v>32</v>
      </c>
      <c r="E39" s="38" t="s">
        <v>61</v>
      </c>
      <c r="F39" s="38" t="str">
        <f t="shared" si="1"/>
        <v>Дохіднийв кінці термінувід 200-500 тис.гривняінтернет-банкінг</v>
      </c>
      <c r="G39" s="39">
        <v>500000</v>
      </c>
      <c r="H39" s="40">
        <f>H38</f>
        <v>7.4999999999999997E-2</v>
      </c>
      <c r="I39" s="38"/>
      <c r="J39" s="40">
        <f>J38</f>
        <v>0.1225</v>
      </c>
      <c r="K39" s="38"/>
      <c r="L39" s="40">
        <f t="shared" ref="L39" si="17">L38</f>
        <v>0.1525</v>
      </c>
      <c r="M39" s="40">
        <f>M37+0.5%</f>
        <v>0.16250000000000001</v>
      </c>
      <c r="N39" s="40">
        <f>N37+0.5%</f>
        <v>0.16500000000000001</v>
      </c>
      <c r="O39" s="40">
        <f t="shared" ref="O39" si="18">O38</f>
        <v>0.1575</v>
      </c>
    </row>
    <row r="40" spans="1:15" x14ac:dyDescent="0.4">
      <c r="A40" t="str">
        <f t="shared" si="16"/>
        <v>Дохідний</v>
      </c>
      <c r="B40" s="38" t="s">
        <v>22</v>
      </c>
      <c r="C40" s="38" t="s">
        <v>47</v>
      </c>
      <c r="D40" s="38" t="s">
        <v>32</v>
      </c>
      <c r="E40" s="38" t="s">
        <v>61</v>
      </c>
      <c r="F40" s="38" t="str">
        <f t="shared" si="1"/>
        <v>Дохіднийв кінці термінубільше 500гривняінтернет-банкінг</v>
      </c>
      <c r="G40" s="39" t="s">
        <v>44</v>
      </c>
      <c r="H40" s="40">
        <f>H39</f>
        <v>7.4999999999999997E-2</v>
      </c>
      <c r="I40" s="38"/>
      <c r="J40" s="40">
        <f>J39</f>
        <v>0.1225</v>
      </c>
      <c r="K40" s="38"/>
      <c r="L40" s="40">
        <f t="shared" ref="L40" si="19">L39</f>
        <v>0.1525</v>
      </c>
      <c r="M40" s="40">
        <f>M37+0.75%</f>
        <v>0.16500000000000001</v>
      </c>
      <c r="N40" s="40">
        <f>N37+0.75%</f>
        <v>0.16750000000000001</v>
      </c>
      <c r="O40" s="40">
        <f t="shared" ref="O40" si="20">O39</f>
        <v>0.1575</v>
      </c>
    </row>
    <row r="41" spans="1:15" collapsed="1" x14ac:dyDescent="0.4">
      <c r="B41" s="41"/>
      <c r="C41" s="41"/>
      <c r="D41" s="41"/>
      <c r="E41" s="41"/>
      <c r="F41" s="41"/>
      <c r="G41" s="32" t="s">
        <v>49</v>
      </c>
      <c r="H41" s="41"/>
      <c r="I41" s="41"/>
      <c r="J41" s="41"/>
      <c r="K41" s="41"/>
      <c r="L41" s="41"/>
      <c r="M41" s="41"/>
      <c r="N41" s="41"/>
      <c r="O41" s="41"/>
    </row>
    <row r="42" spans="1:15" x14ac:dyDescent="0.4">
      <c r="A42" t="str">
        <f>G41</f>
        <v>Класичний</v>
      </c>
      <c r="B42" s="41" t="s">
        <v>16</v>
      </c>
      <c r="C42" s="41" t="s">
        <v>17</v>
      </c>
      <c r="D42" s="41" t="s">
        <v>32</v>
      </c>
      <c r="E42" s="41" t="s">
        <v>61</v>
      </c>
      <c r="F42" s="41" t="str">
        <f t="shared" si="1"/>
        <v>Класичнийщомісячнодо 100 тис.гривняінтернет-банкінг</v>
      </c>
      <c r="G42" s="42">
        <v>100000</v>
      </c>
      <c r="H42" s="43">
        <v>7.4999999999999997E-2</v>
      </c>
      <c r="I42" s="41"/>
      <c r="J42" s="43">
        <v>0.1225</v>
      </c>
      <c r="K42" s="41"/>
      <c r="L42" s="43">
        <v>0.15</v>
      </c>
      <c r="M42" s="43">
        <v>0.15</v>
      </c>
      <c r="N42" s="43">
        <v>0.15</v>
      </c>
      <c r="O42" s="43">
        <v>0.155</v>
      </c>
    </row>
    <row r="43" spans="1:15" x14ac:dyDescent="0.4">
      <c r="A43" t="str">
        <f>A42</f>
        <v>Класичний</v>
      </c>
      <c r="B43" s="41" t="s">
        <v>16</v>
      </c>
      <c r="C43" s="41" t="s">
        <v>45</v>
      </c>
      <c r="D43" s="41" t="s">
        <v>32</v>
      </c>
      <c r="E43" s="41" t="s">
        <v>61</v>
      </c>
      <c r="F43" s="41" t="str">
        <f t="shared" si="1"/>
        <v>Класичнийщомісячновід 100-200 тис.гривняінтернет-банкінг</v>
      </c>
      <c r="G43" s="42">
        <v>200000</v>
      </c>
      <c r="H43" s="43">
        <f>H42</f>
        <v>7.4999999999999997E-2</v>
      </c>
      <c r="I43" s="41"/>
      <c r="J43" s="43">
        <f>J42</f>
        <v>0.1225</v>
      </c>
      <c r="K43" s="41"/>
      <c r="L43" s="43">
        <f>L42</f>
        <v>0.15</v>
      </c>
      <c r="M43" s="43">
        <f>M42+0.25%</f>
        <v>0.1525</v>
      </c>
      <c r="N43" s="43">
        <f>N42+0.25%</f>
        <v>0.1525</v>
      </c>
      <c r="O43" s="43">
        <f>O42</f>
        <v>0.155</v>
      </c>
    </row>
    <row r="44" spans="1:15" x14ac:dyDescent="0.4">
      <c r="A44" t="str">
        <f t="shared" ref="A44:A45" si="21">A43</f>
        <v>Класичний</v>
      </c>
      <c r="B44" s="41" t="s">
        <v>16</v>
      </c>
      <c r="C44" s="41" t="s">
        <v>46</v>
      </c>
      <c r="D44" s="41" t="s">
        <v>32</v>
      </c>
      <c r="E44" s="41" t="s">
        <v>61</v>
      </c>
      <c r="F44" s="41" t="str">
        <f t="shared" si="1"/>
        <v>Класичнийщомісячновід 200-500 тис.гривняінтернет-банкінг</v>
      </c>
      <c r="G44" s="42">
        <v>500000</v>
      </c>
      <c r="H44" s="43">
        <f>H43</f>
        <v>7.4999999999999997E-2</v>
      </c>
      <c r="I44" s="41"/>
      <c r="J44" s="43">
        <f>J43</f>
        <v>0.1225</v>
      </c>
      <c r="K44" s="41"/>
      <c r="L44" s="43">
        <f>L43</f>
        <v>0.15</v>
      </c>
      <c r="M44" s="43">
        <f>M42+0.5%</f>
        <v>0.155</v>
      </c>
      <c r="N44" s="43">
        <f>N42+0.5%</f>
        <v>0.155</v>
      </c>
      <c r="O44" s="43">
        <f>O42</f>
        <v>0.155</v>
      </c>
    </row>
    <row r="45" spans="1:15" x14ac:dyDescent="0.4">
      <c r="A45" t="str">
        <f t="shared" si="21"/>
        <v>Класичний</v>
      </c>
      <c r="B45" s="41" t="s">
        <v>16</v>
      </c>
      <c r="C45" s="41" t="s">
        <v>47</v>
      </c>
      <c r="D45" s="41" t="s">
        <v>32</v>
      </c>
      <c r="E45" s="41" t="s">
        <v>61</v>
      </c>
      <c r="F45" s="41" t="str">
        <f t="shared" si="1"/>
        <v>Класичнийщомісячнобільше 500гривняінтернет-банкінг</v>
      </c>
      <c r="G45" s="42" t="s">
        <v>44</v>
      </c>
      <c r="H45" s="43">
        <f>H44</f>
        <v>7.4999999999999997E-2</v>
      </c>
      <c r="I45" s="41"/>
      <c r="J45" s="43">
        <f>J44</f>
        <v>0.1225</v>
      </c>
      <c r="K45" s="41"/>
      <c r="L45" s="43">
        <f>L44</f>
        <v>0.15</v>
      </c>
      <c r="M45" s="43">
        <f>M42+0.75%</f>
        <v>0.1575</v>
      </c>
      <c r="N45" s="43">
        <f>N42+0.75%</f>
        <v>0.1575</v>
      </c>
      <c r="O45" s="43">
        <f>O42</f>
        <v>0.155</v>
      </c>
    </row>
    <row r="46" spans="1:15" x14ac:dyDescent="0.4">
      <c r="G46" t="s">
        <v>49</v>
      </c>
    </row>
    <row r="47" spans="1:15" x14ac:dyDescent="0.4">
      <c r="A47" t="str">
        <f>G46</f>
        <v>Класичний</v>
      </c>
      <c r="B47" t="s">
        <v>22</v>
      </c>
      <c r="C47" t="s">
        <v>17</v>
      </c>
      <c r="D47" t="s">
        <v>32</v>
      </c>
      <c r="E47" t="s">
        <v>61</v>
      </c>
      <c r="F47" t="str">
        <f t="shared" si="1"/>
        <v>Класичнийв кінці термінудо 100 тис.гривняінтернет-банкінг</v>
      </c>
      <c r="G47" s="28">
        <v>100000</v>
      </c>
      <c r="H47" s="27">
        <f>H42+0.15%</f>
        <v>7.6499999999999999E-2</v>
      </c>
      <c r="J47" s="27">
        <f>J42+0.15%</f>
        <v>0.124</v>
      </c>
      <c r="L47" s="27">
        <f t="shared" ref="L47:O47" si="22">L42+0.15%</f>
        <v>0.1515</v>
      </c>
      <c r="M47" s="27">
        <f t="shared" si="22"/>
        <v>0.1515</v>
      </c>
      <c r="N47" s="27">
        <f t="shared" si="22"/>
        <v>0.1515</v>
      </c>
      <c r="O47" s="27">
        <f t="shared" si="22"/>
        <v>0.1565</v>
      </c>
    </row>
    <row r="48" spans="1:15" x14ac:dyDescent="0.4">
      <c r="A48" t="str">
        <f>A47</f>
        <v>Класичний</v>
      </c>
      <c r="B48" t="s">
        <v>22</v>
      </c>
      <c r="C48" t="s">
        <v>45</v>
      </c>
      <c r="D48" t="s">
        <v>32</v>
      </c>
      <c r="E48" t="s">
        <v>61</v>
      </c>
      <c r="F48" t="str">
        <f t="shared" si="1"/>
        <v>Класичнийв кінці термінувід 100-200 тис.гривняінтернет-банкінг</v>
      </c>
      <c r="G48" s="28">
        <v>200000</v>
      </c>
      <c r="H48" s="27">
        <f>H47</f>
        <v>7.6499999999999999E-2</v>
      </c>
      <c r="J48" s="27">
        <f>J47</f>
        <v>0.124</v>
      </c>
      <c r="L48" s="27">
        <f t="shared" ref="L48:O50" si="23">L47</f>
        <v>0.1515</v>
      </c>
      <c r="M48" s="27">
        <f t="shared" si="23"/>
        <v>0.1515</v>
      </c>
      <c r="N48" s="27">
        <f t="shared" si="23"/>
        <v>0.1515</v>
      </c>
      <c r="O48" s="27">
        <f t="shared" si="23"/>
        <v>0.1565</v>
      </c>
    </row>
    <row r="49" spans="1:15" x14ac:dyDescent="0.4">
      <c r="A49" t="str">
        <f t="shared" ref="A49:A50" si="24">A48</f>
        <v>Класичний</v>
      </c>
      <c r="B49" t="s">
        <v>22</v>
      </c>
      <c r="C49" t="s">
        <v>46</v>
      </c>
      <c r="D49" t="s">
        <v>32</v>
      </c>
      <c r="E49" t="s">
        <v>61</v>
      </c>
      <c r="F49" t="str">
        <f t="shared" si="1"/>
        <v>Класичнийв кінці термінувід 200-500 тис.гривняінтернет-банкінг</v>
      </c>
      <c r="G49" s="28">
        <v>500000</v>
      </c>
      <c r="H49" s="27">
        <f>H48</f>
        <v>7.6499999999999999E-2</v>
      </c>
      <c r="J49" s="27">
        <f>J48</f>
        <v>0.124</v>
      </c>
      <c r="L49" s="27">
        <f t="shared" si="23"/>
        <v>0.1515</v>
      </c>
      <c r="M49" s="27">
        <f t="shared" si="23"/>
        <v>0.1515</v>
      </c>
      <c r="N49" s="27">
        <f t="shared" si="23"/>
        <v>0.1515</v>
      </c>
      <c r="O49" s="27">
        <f t="shared" si="23"/>
        <v>0.1565</v>
      </c>
    </row>
    <row r="50" spans="1:15" x14ac:dyDescent="0.4">
      <c r="A50" t="str">
        <f t="shared" si="24"/>
        <v>Класичний</v>
      </c>
      <c r="B50" t="s">
        <v>22</v>
      </c>
      <c r="C50" t="s">
        <v>47</v>
      </c>
      <c r="D50" t="s">
        <v>32</v>
      </c>
      <c r="E50" t="s">
        <v>61</v>
      </c>
      <c r="F50" t="str">
        <f t="shared" si="1"/>
        <v>Класичнийв кінці термінубільше 500гривняінтернет-банкінг</v>
      </c>
      <c r="G50" s="28" t="s">
        <v>44</v>
      </c>
      <c r="H50" s="27">
        <f>H49</f>
        <v>7.6499999999999999E-2</v>
      </c>
      <c r="J50" s="27">
        <f>J49</f>
        <v>0.124</v>
      </c>
      <c r="L50" s="27">
        <f t="shared" si="23"/>
        <v>0.1515</v>
      </c>
      <c r="M50" s="27">
        <f t="shared" si="23"/>
        <v>0.1515</v>
      </c>
      <c r="N50" s="27">
        <f t="shared" si="23"/>
        <v>0.1515</v>
      </c>
      <c r="O50" s="27">
        <f t="shared" si="23"/>
        <v>0.1565</v>
      </c>
    </row>
    <row r="51" spans="1:15" x14ac:dyDescent="0.4">
      <c r="B51" s="44"/>
      <c r="C51" s="44"/>
      <c r="D51" s="44"/>
      <c r="E51" s="44"/>
      <c r="F51" s="44"/>
      <c r="G51" s="32" t="s">
        <v>50</v>
      </c>
      <c r="H51" s="44"/>
      <c r="I51" s="44"/>
      <c r="J51" s="44"/>
    </row>
    <row r="52" spans="1:15" x14ac:dyDescent="0.4">
      <c r="A52" t="str">
        <f>G51</f>
        <v>На Старт</v>
      </c>
      <c r="B52" s="44" t="s">
        <v>22</v>
      </c>
      <c r="C52" s="44" t="s">
        <v>17</v>
      </c>
      <c r="D52" s="44" t="s">
        <v>32</v>
      </c>
      <c r="E52" s="44" t="s">
        <v>61</v>
      </c>
      <c r="F52" s="44" t="str">
        <f t="shared" si="1"/>
        <v>На Стартв кінці термінудо 100 тис.гривняінтернет-банкінг</v>
      </c>
      <c r="G52" s="45">
        <v>100000</v>
      </c>
      <c r="H52" s="46"/>
      <c r="I52" s="44"/>
      <c r="J52" s="46">
        <v>0.19</v>
      </c>
      <c r="L52" s="27"/>
      <c r="M52" s="27"/>
      <c r="N52" s="27"/>
      <c r="O52" s="27"/>
    </row>
    <row r="53" spans="1:15" x14ac:dyDescent="0.4">
      <c r="A53" t="str">
        <f>A52</f>
        <v>На Старт</v>
      </c>
      <c r="B53" s="44" t="s">
        <v>22</v>
      </c>
      <c r="C53" s="44" t="s">
        <v>45</v>
      </c>
      <c r="D53" s="44" t="s">
        <v>32</v>
      </c>
      <c r="E53" s="44" t="s">
        <v>61</v>
      </c>
      <c r="F53" s="44" t="str">
        <f t="shared" si="1"/>
        <v>На Стартв кінці термінувід 100-200 тис.гривняінтернет-банкінг</v>
      </c>
      <c r="G53" s="45">
        <v>200000</v>
      </c>
      <c r="H53" s="46"/>
      <c r="I53" s="44"/>
      <c r="J53" s="46">
        <f>J52</f>
        <v>0.19</v>
      </c>
      <c r="L53" s="27"/>
      <c r="M53" s="27"/>
      <c r="N53" s="27"/>
      <c r="O53" s="27"/>
    </row>
    <row r="54" spans="1:15" x14ac:dyDescent="0.4">
      <c r="A54" t="str">
        <f t="shared" ref="A54:A55" si="25">A53</f>
        <v>На Старт</v>
      </c>
      <c r="B54" s="44" t="s">
        <v>22</v>
      </c>
      <c r="C54" s="44" t="s">
        <v>46</v>
      </c>
      <c r="D54" s="44" t="s">
        <v>32</v>
      </c>
      <c r="E54" s="44" t="s">
        <v>61</v>
      </c>
      <c r="F54" s="44" t="str">
        <f t="shared" si="1"/>
        <v>На Стартв кінці термінувід 200-500 тис.гривняінтернет-банкінг</v>
      </c>
      <c r="G54" s="45">
        <v>500000</v>
      </c>
      <c r="H54" s="46"/>
      <c r="I54" s="44"/>
      <c r="J54" s="46">
        <f>J53</f>
        <v>0.19</v>
      </c>
      <c r="L54" s="27"/>
      <c r="M54" s="27"/>
      <c r="N54" s="27"/>
      <c r="O54" s="27"/>
    </row>
    <row r="55" spans="1:15" x14ac:dyDescent="0.4">
      <c r="A55" t="str">
        <f t="shared" si="25"/>
        <v>На Старт</v>
      </c>
      <c r="B55" s="44" t="s">
        <v>22</v>
      </c>
      <c r="C55" s="44" t="s">
        <v>47</v>
      </c>
      <c r="D55" s="44" t="s">
        <v>32</v>
      </c>
      <c r="E55" s="44" t="s">
        <v>61</v>
      </c>
      <c r="F55" s="44" t="str">
        <f t="shared" si="1"/>
        <v>На Стартв кінці термінубільше 500гривняінтернет-банкінг</v>
      </c>
      <c r="G55" s="45" t="s">
        <v>44</v>
      </c>
      <c r="H55" s="46"/>
      <c r="I55" s="44"/>
      <c r="J55" s="46">
        <f>J54</f>
        <v>0.19</v>
      </c>
      <c r="L55" s="27"/>
      <c r="M55" s="27"/>
      <c r="N55" s="27"/>
      <c r="O55" s="27"/>
    </row>
    <row r="56" spans="1:15" x14ac:dyDescent="0.4">
      <c r="B56" s="47"/>
      <c r="C56" s="47"/>
      <c r="D56" s="47"/>
      <c r="E56" s="47"/>
      <c r="F56" s="47"/>
      <c r="G56" s="32" t="s">
        <v>65</v>
      </c>
      <c r="H56" s="47"/>
      <c r="I56" s="47"/>
      <c r="J56" s="47"/>
    </row>
    <row r="57" spans="1:15" x14ac:dyDescent="0.4">
      <c r="A57" t="str">
        <f>G56</f>
        <v>Разом до перемоги</v>
      </c>
      <c r="B57" s="47" t="s">
        <v>16</v>
      </c>
      <c r="C57" s="47" t="s">
        <v>17</v>
      </c>
      <c r="D57" s="47" t="s">
        <v>32</v>
      </c>
      <c r="E57" s="47" t="s">
        <v>61</v>
      </c>
      <c r="F57" s="47" t="str">
        <f t="shared" ref="F57:F60" si="26">A57&amp;B57&amp;C57&amp;D57&amp;E57</f>
        <v>Разом до перемогищомісячнодо 100 тис.гривняінтернет-банкінг</v>
      </c>
      <c r="G57" s="48">
        <v>100000</v>
      </c>
      <c r="H57" s="49"/>
      <c r="I57" s="47"/>
      <c r="J57" s="49">
        <v>0.12</v>
      </c>
      <c r="L57" s="27"/>
      <c r="M57" s="27"/>
      <c r="N57" s="27"/>
      <c r="O57" s="27"/>
    </row>
    <row r="58" spans="1:15" x14ac:dyDescent="0.4">
      <c r="A58" t="str">
        <f>A57</f>
        <v>Разом до перемоги</v>
      </c>
      <c r="B58" s="47" t="s">
        <v>16</v>
      </c>
      <c r="C58" s="47" t="s">
        <v>45</v>
      </c>
      <c r="D58" s="47" t="s">
        <v>32</v>
      </c>
      <c r="E58" s="47" t="s">
        <v>61</v>
      </c>
      <c r="F58" s="47" t="str">
        <f t="shared" si="26"/>
        <v>Разом до перемогищомісячновід 100-200 тис.гривняінтернет-банкінг</v>
      </c>
      <c r="G58" s="48">
        <v>200000</v>
      </c>
      <c r="H58" s="49"/>
      <c r="I58" s="47"/>
      <c r="J58" s="49">
        <v>0.12</v>
      </c>
      <c r="L58" s="27"/>
      <c r="M58" s="27"/>
      <c r="N58" s="27"/>
      <c r="O58" s="27"/>
    </row>
    <row r="59" spans="1:15" x14ac:dyDescent="0.4">
      <c r="A59" t="str">
        <f t="shared" ref="A59:A60" si="27">A58</f>
        <v>Разом до перемоги</v>
      </c>
      <c r="B59" s="47" t="s">
        <v>16</v>
      </c>
      <c r="C59" s="47" t="s">
        <v>46</v>
      </c>
      <c r="D59" s="47" t="s">
        <v>32</v>
      </c>
      <c r="E59" s="47" t="s">
        <v>61</v>
      </c>
      <c r="F59" s="47" t="str">
        <f t="shared" si="26"/>
        <v>Разом до перемогищомісячновід 200-500 тис.гривняінтернет-банкінг</v>
      </c>
      <c r="G59" s="48">
        <v>500000</v>
      </c>
      <c r="H59" s="49"/>
      <c r="I59" s="47"/>
      <c r="J59" s="49">
        <v>0.12</v>
      </c>
      <c r="L59" s="27"/>
      <c r="M59" s="27"/>
      <c r="N59" s="27"/>
      <c r="O59" s="27"/>
    </row>
    <row r="60" spans="1:15" x14ac:dyDescent="0.4">
      <c r="A60" t="str">
        <f t="shared" si="27"/>
        <v>Разом до перемоги</v>
      </c>
      <c r="B60" s="47" t="s">
        <v>16</v>
      </c>
      <c r="C60" s="47" t="s">
        <v>47</v>
      </c>
      <c r="D60" s="47" t="s">
        <v>32</v>
      </c>
      <c r="E60" s="47" t="s">
        <v>61</v>
      </c>
      <c r="F60" s="47" t="str">
        <f t="shared" si="26"/>
        <v>Разом до перемогищомісячнобільше 500гривняінтернет-банкінг</v>
      </c>
      <c r="G60" s="48" t="s">
        <v>44</v>
      </c>
      <c r="H60" s="49"/>
      <c r="I60" s="47"/>
      <c r="J60" s="49">
        <v>0.12</v>
      </c>
      <c r="L60" s="27"/>
      <c r="M60" s="27"/>
      <c r="N60" s="27"/>
      <c r="O60" s="27"/>
    </row>
    <row r="61" spans="1:15" x14ac:dyDescent="0.4">
      <c r="B61" s="47"/>
      <c r="C61" s="47"/>
      <c r="D61" s="47"/>
      <c r="E61" s="47"/>
      <c r="F61" s="47"/>
      <c r="G61" s="32" t="s">
        <v>65</v>
      </c>
      <c r="H61" s="47"/>
      <c r="I61" s="47"/>
      <c r="J61" s="47"/>
    </row>
    <row r="62" spans="1:15" x14ac:dyDescent="0.4">
      <c r="A62" t="str">
        <f>G61</f>
        <v>Разом до перемоги</v>
      </c>
      <c r="B62" s="47" t="s">
        <v>16</v>
      </c>
      <c r="C62" s="47" t="s">
        <v>17</v>
      </c>
      <c r="D62" s="47" t="s">
        <v>32</v>
      </c>
      <c r="E62" s="47" t="s">
        <v>31</v>
      </c>
      <c r="F62" s="47" t="str">
        <f t="shared" ref="F62:F65" si="28">A62&amp;B62&amp;C62&amp;D62&amp;E62</f>
        <v>Разом до перемогищомісячнодо 100 тис.гривнявідділення</v>
      </c>
      <c r="G62" s="48">
        <v>100000</v>
      </c>
      <c r="H62" s="49"/>
      <c r="I62" s="47"/>
      <c r="J62" s="49">
        <v>0.12</v>
      </c>
      <c r="L62" s="27"/>
      <c r="M62" s="27"/>
      <c r="N62" s="27"/>
      <c r="O62" s="27"/>
    </row>
    <row r="63" spans="1:15" x14ac:dyDescent="0.4">
      <c r="A63" t="str">
        <f>A62</f>
        <v>Разом до перемоги</v>
      </c>
      <c r="B63" s="47" t="s">
        <v>16</v>
      </c>
      <c r="C63" s="47" t="s">
        <v>45</v>
      </c>
      <c r="D63" s="47" t="s">
        <v>32</v>
      </c>
      <c r="E63" s="47" t="s">
        <v>31</v>
      </c>
      <c r="F63" s="47" t="str">
        <f t="shared" si="28"/>
        <v>Разом до перемогищомісячновід 100-200 тис.гривнявідділення</v>
      </c>
      <c r="G63" s="48">
        <v>200000</v>
      </c>
      <c r="H63" s="49"/>
      <c r="I63" s="47"/>
      <c r="J63" s="49">
        <v>0.12</v>
      </c>
      <c r="L63" s="27"/>
      <c r="M63" s="27"/>
      <c r="N63" s="27"/>
      <c r="O63" s="27"/>
    </row>
    <row r="64" spans="1:15" x14ac:dyDescent="0.4">
      <c r="A64" t="str">
        <f t="shared" ref="A64:A65" si="29">A63</f>
        <v>Разом до перемоги</v>
      </c>
      <c r="B64" s="47" t="s">
        <v>16</v>
      </c>
      <c r="C64" s="47" t="s">
        <v>46</v>
      </c>
      <c r="D64" s="47" t="s">
        <v>32</v>
      </c>
      <c r="E64" s="47" t="s">
        <v>31</v>
      </c>
      <c r="F64" s="47" t="str">
        <f t="shared" si="28"/>
        <v>Разом до перемогищомісячновід 200-500 тис.гривнявідділення</v>
      </c>
      <c r="G64" s="48">
        <v>500000</v>
      </c>
      <c r="H64" s="49"/>
      <c r="I64" s="47"/>
      <c r="J64" s="49">
        <v>0.12</v>
      </c>
      <c r="L64" s="27"/>
      <c r="M64" s="27"/>
      <c r="N64" s="27"/>
      <c r="O64" s="27"/>
    </row>
    <row r="65" spans="1:15" x14ac:dyDescent="0.4">
      <c r="A65" t="str">
        <f t="shared" si="29"/>
        <v>Разом до перемоги</v>
      </c>
      <c r="B65" s="47" t="s">
        <v>16</v>
      </c>
      <c r="C65" s="47" t="s">
        <v>47</v>
      </c>
      <c r="D65" s="47" t="s">
        <v>32</v>
      </c>
      <c r="E65" s="47" t="s">
        <v>31</v>
      </c>
      <c r="F65" s="47" t="str">
        <f t="shared" si="28"/>
        <v>Разом до перемогищомісячнобільше 500гривнявідділення</v>
      </c>
      <c r="G65" s="48" t="s">
        <v>44</v>
      </c>
      <c r="H65" s="49"/>
      <c r="I65" s="47"/>
      <c r="J65" s="49">
        <v>0.12</v>
      </c>
      <c r="L65" s="27"/>
      <c r="M65" s="27"/>
      <c r="N65" s="27"/>
      <c r="O65" s="27"/>
    </row>
    <row r="66" spans="1:15" x14ac:dyDescent="0.4">
      <c r="B66" s="38"/>
      <c r="C66" s="38"/>
      <c r="D66" s="38"/>
      <c r="E66" s="38"/>
      <c r="F66" s="38"/>
      <c r="G66" s="32" t="s">
        <v>48</v>
      </c>
      <c r="H66" s="38"/>
      <c r="I66" s="38"/>
      <c r="J66" s="38"/>
      <c r="K66" s="38"/>
      <c r="L66" s="38"/>
      <c r="M66" s="38"/>
      <c r="N66" s="38"/>
      <c r="O66" s="3"/>
    </row>
    <row r="67" spans="1:15" x14ac:dyDescent="0.4">
      <c r="A67" t="str">
        <f>G66</f>
        <v>Дохідний</v>
      </c>
      <c r="B67" s="38" t="s">
        <v>22</v>
      </c>
      <c r="C67" s="38" t="s">
        <v>17</v>
      </c>
      <c r="D67" s="38" t="s">
        <v>68</v>
      </c>
      <c r="E67" s="38" t="s">
        <v>31</v>
      </c>
      <c r="F67" s="38" t="str">
        <f t="shared" ref="F67:F70" si="30">A67&amp;B67&amp;C67&amp;D67&amp;E67</f>
        <v>Дохіднийв кінці термінудо 100 тис.долар СШАвідділення</v>
      </c>
      <c r="G67" s="39">
        <v>100000</v>
      </c>
      <c r="H67" s="40"/>
      <c r="I67" s="38"/>
      <c r="J67" s="40">
        <v>5.0000000000000001E-3</v>
      </c>
      <c r="K67" s="38"/>
      <c r="L67" s="40">
        <v>5.0000000000000001E-3</v>
      </c>
      <c r="M67" s="40">
        <v>5.0000000000000001E-3</v>
      </c>
      <c r="N67" s="40">
        <v>5.0000000000000001E-3</v>
      </c>
      <c r="O67" s="50"/>
    </row>
    <row r="68" spans="1:15" x14ac:dyDescent="0.4">
      <c r="A68" t="str">
        <f>A67</f>
        <v>Дохідний</v>
      </c>
      <c r="B68" s="38" t="s">
        <v>22</v>
      </c>
      <c r="C68" s="38" t="s">
        <v>45</v>
      </c>
      <c r="D68" s="38" t="s">
        <v>68</v>
      </c>
      <c r="E68" s="38" t="s">
        <v>31</v>
      </c>
      <c r="F68" s="38" t="str">
        <f t="shared" si="30"/>
        <v>Дохіднийв кінці термінувід 100-200 тис.долар СШАвідділення</v>
      </c>
      <c r="G68" s="39">
        <v>200000</v>
      </c>
      <c r="H68" s="40"/>
      <c r="I68" s="38"/>
      <c r="J68" s="40">
        <f>J67</f>
        <v>5.0000000000000001E-3</v>
      </c>
      <c r="K68" s="38"/>
      <c r="L68" s="40">
        <f t="shared" ref="L68" si="31">L67</f>
        <v>5.0000000000000001E-3</v>
      </c>
      <c r="M68" s="40">
        <f>M67</f>
        <v>5.0000000000000001E-3</v>
      </c>
      <c r="N68" s="40">
        <f>N67</f>
        <v>5.0000000000000001E-3</v>
      </c>
      <c r="O68" s="50"/>
    </row>
    <row r="69" spans="1:15" x14ac:dyDescent="0.4">
      <c r="A69" t="str">
        <f t="shared" ref="A69:A70" si="32">A68</f>
        <v>Дохідний</v>
      </c>
      <c r="B69" s="38" t="s">
        <v>22</v>
      </c>
      <c r="C69" s="38" t="s">
        <v>46</v>
      </c>
      <c r="D69" s="38" t="s">
        <v>68</v>
      </c>
      <c r="E69" s="38" t="s">
        <v>31</v>
      </c>
      <c r="F69" s="38" t="str">
        <f t="shared" si="30"/>
        <v>Дохіднийв кінці термінувід 200-500 тис.долар СШАвідділення</v>
      </c>
      <c r="G69" s="39">
        <v>500000</v>
      </c>
      <c r="H69" s="40"/>
      <c r="I69" s="38"/>
      <c r="J69" s="40">
        <f>J68</f>
        <v>5.0000000000000001E-3</v>
      </c>
      <c r="K69" s="38"/>
      <c r="L69" s="40">
        <f t="shared" ref="L69" si="33">L68</f>
        <v>5.0000000000000001E-3</v>
      </c>
      <c r="M69" s="40">
        <f>M67</f>
        <v>5.0000000000000001E-3</v>
      </c>
      <c r="N69" s="40">
        <f>N67</f>
        <v>5.0000000000000001E-3</v>
      </c>
      <c r="O69" s="50"/>
    </row>
    <row r="70" spans="1:15" x14ac:dyDescent="0.4">
      <c r="A70" t="str">
        <f t="shared" si="32"/>
        <v>Дохідний</v>
      </c>
      <c r="B70" s="38" t="s">
        <v>22</v>
      </c>
      <c r="C70" s="38" t="s">
        <v>47</v>
      </c>
      <c r="D70" s="38" t="s">
        <v>68</v>
      </c>
      <c r="E70" s="38" t="s">
        <v>31</v>
      </c>
      <c r="F70" s="38" t="str">
        <f t="shared" si="30"/>
        <v>Дохіднийв кінці термінубільше 500долар СШАвідділення</v>
      </c>
      <c r="G70" s="39" t="s">
        <v>44</v>
      </c>
      <c r="H70" s="40"/>
      <c r="I70" s="38"/>
      <c r="J70" s="40">
        <f>J69</f>
        <v>5.0000000000000001E-3</v>
      </c>
      <c r="K70" s="38"/>
      <c r="L70" s="40">
        <f t="shared" ref="L70" si="34">L69</f>
        <v>5.0000000000000001E-3</v>
      </c>
      <c r="M70" s="40">
        <f>M67</f>
        <v>5.0000000000000001E-3</v>
      </c>
      <c r="N70" s="40">
        <f>N67</f>
        <v>5.0000000000000001E-3</v>
      </c>
      <c r="O70" s="50"/>
    </row>
    <row r="71" spans="1:15" x14ac:dyDescent="0.4">
      <c r="B71" s="38"/>
      <c r="C71" s="38"/>
      <c r="D71" s="38"/>
      <c r="E71" s="38"/>
      <c r="F71" s="38"/>
      <c r="G71" s="32" t="s">
        <v>48</v>
      </c>
      <c r="H71" s="38"/>
      <c r="I71" s="38"/>
      <c r="J71" s="38"/>
      <c r="K71" s="38"/>
      <c r="L71" s="38"/>
      <c r="M71" s="38"/>
      <c r="N71" s="38"/>
      <c r="O71" s="3"/>
    </row>
    <row r="72" spans="1:15" x14ac:dyDescent="0.4">
      <c r="A72" t="str">
        <f>G71</f>
        <v>Дохідний</v>
      </c>
      <c r="B72" s="38" t="s">
        <v>22</v>
      </c>
      <c r="C72" s="38" t="s">
        <v>17</v>
      </c>
      <c r="D72" s="38" t="s">
        <v>69</v>
      </c>
      <c r="E72" s="38" t="s">
        <v>31</v>
      </c>
      <c r="F72" s="38" t="str">
        <f t="shared" ref="F72:F75" si="35">A72&amp;B72&amp;C72&amp;D72&amp;E72</f>
        <v>Дохіднийв кінці термінудо 100 тис.євровідділення</v>
      </c>
      <c r="G72" s="39">
        <v>100000</v>
      </c>
      <c r="H72" s="40"/>
      <c r="I72" s="38"/>
      <c r="J72" s="40">
        <v>4.0000000000000001E-3</v>
      </c>
      <c r="K72" s="38"/>
      <c r="L72" s="40">
        <v>4.0000000000000001E-3</v>
      </c>
      <c r="M72" s="40">
        <v>4.0000000000000001E-3</v>
      </c>
      <c r="N72" s="40">
        <v>4.0000000000000001E-3</v>
      </c>
      <c r="O72" s="50"/>
    </row>
    <row r="73" spans="1:15" x14ac:dyDescent="0.4">
      <c r="A73" t="str">
        <f>A72</f>
        <v>Дохідний</v>
      </c>
      <c r="B73" s="38" t="s">
        <v>22</v>
      </c>
      <c r="C73" s="38" t="s">
        <v>45</v>
      </c>
      <c r="D73" s="38" t="s">
        <v>69</v>
      </c>
      <c r="E73" s="38" t="s">
        <v>31</v>
      </c>
      <c r="F73" s="38" t="str">
        <f t="shared" si="35"/>
        <v>Дохіднийв кінці термінувід 100-200 тис.євровідділення</v>
      </c>
      <c r="G73" s="39">
        <v>200000</v>
      </c>
      <c r="H73" s="40"/>
      <c r="I73" s="38"/>
      <c r="J73" s="40">
        <f>J72</f>
        <v>4.0000000000000001E-3</v>
      </c>
      <c r="K73" s="38"/>
      <c r="L73" s="40">
        <f t="shared" ref="L73" si="36">L72</f>
        <v>4.0000000000000001E-3</v>
      </c>
      <c r="M73" s="40">
        <f>M72</f>
        <v>4.0000000000000001E-3</v>
      </c>
      <c r="N73" s="40">
        <f>N72</f>
        <v>4.0000000000000001E-3</v>
      </c>
      <c r="O73" s="50"/>
    </row>
    <row r="74" spans="1:15" x14ac:dyDescent="0.4">
      <c r="A74" t="str">
        <f t="shared" ref="A74:A75" si="37">A73</f>
        <v>Дохідний</v>
      </c>
      <c r="B74" s="38" t="s">
        <v>22</v>
      </c>
      <c r="C74" s="38" t="s">
        <v>46</v>
      </c>
      <c r="D74" s="38" t="s">
        <v>69</v>
      </c>
      <c r="E74" s="38" t="s">
        <v>31</v>
      </c>
      <c r="F74" s="38" t="str">
        <f t="shared" si="35"/>
        <v>Дохіднийв кінці термінувід 200-500 тис.євровідділення</v>
      </c>
      <c r="G74" s="39">
        <v>500000</v>
      </c>
      <c r="H74" s="40"/>
      <c r="I74" s="38"/>
      <c r="J74" s="40">
        <f>J73</f>
        <v>4.0000000000000001E-3</v>
      </c>
      <c r="K74" s="38"/>
      <c r="L74" s="40">
        <f t="shared" ref="L74" si="38">L73</f>
        <v>4.0000000000000001E-3</v>
      </c>
      <c r="M74" s="40">
        <f>M72</f>
        <v>4.0000000000000001E-3</v>
      </c>
      <c r="N74" s="40">
        <f>N72</f>
        <v>4.0000000000000001E-3</v>
      </c>
      <c r="O74" s="50"/>
    </row>
    <row r="75" spans="1:15" x14ac:dyDescent="0.4">
      <c r="A75" t="str">
        <f t="shared" si="37"/>
        <v>Дохідний</v>
      </c>
      <c r="B75" s="38" t="s">
        <v>22</v>
      </c>
      <c r="C75" s="38" t="s">
        <v>47</v>
      </c>
      <c r="D75" s="38" t="s">
        <v>69</v>
      </c>
      <c r="E75" s="38" t="s">
        <v>31</v>
      </c>
      <c r="F75" s="38" t="str">
        <f t="shared" si="35"/>
        <v>Дохіднийв кінці термінубільше 500євровідділення</v>
      </c>
      <c r="G75" s="39" t="s">
        <v>44</v>
      </c>
      <c r="H75" s="40"/>
      <c r="I75" s="38"/>
      <c r="J75" s="40">
        <f>J74</f>
        <v>4.0000000000000001E-3</v>
      </c>
      <c r="K75" s="38"/>
      <c r="L75" s="40">
        <f t="shared" ref="L75" si="39">L74</f>
        <v>4.0000000000000001E-3</v>
      </c>
      <c r="M75" s="40">
        <f>M72</f>
        <v>4.0000000000000001E-3</v>
      </c>
      <c r="N75" s="40">
        <f>N72</f>
        <v>4.0000000000000001E-3</v>
      </c>
      <c r="O75" s="50"/>
    </row>
    <row r="76" spans="1:15" x14ac:dyDescent="0.4">
      <c r="B76" s="41"/>
      <c r="C76" s="41"/>
      <c r="D76" s="41"/>
      <c r="E76" s="41"/>
      <c r="F76" s="41"/>
      <c r="G76" s="32" t="s">
        <v>49</v>
      </c>
      <c r="H76" s="41"/>
      <c r="I76" s="41"/>
      <c r="J76" s="41"/>
      <c r="K76" s="41"/>
      <c r="L76" s="41"/>
      <c r="M76" s="41"/>
      <c r="N76" s="41"/>
      <c r="O76" s="3"/>
    </row>
    <row r="77" spans="1:15" x14ac:dyDescent="0.4">
      <c r="A77" t="str">
        <f>G76</f>
        <v>Класичний</v>
      </c>
      <c r="B77" s="41" t="s">
        <v>16</v>
      </c>
      <c r="C77" s="41" t="s">
        <v>17</v>
      </c>
      <c r="D77" s="41" t="s">
        <v>68</v>
      </c>
      <c r="E77" s="41" t="s">
        <v>31</v>
      </c>
      <c r="F77" s="41" t="str">
        <f t="shared" ref="F77:F80" si="40">A77&amp;B77&amp;C77&amp;D77&amp;E77</f>
        <v>Класичнийщомісячнодо 100 тис.долар СШАвідділення</v>
      </c>
      <c r="G77" s="42">
        <v>100000</v>
      </c>
      <c r="H77" s="43"/>
      <c r="I77" s="41"/>
      <c r="J77" s="43">
        <v>5.0000000000000001E-3</v>
      </c>
      <c r="K77" s="41"/>
      <c r="L77" s="43">
        <v>5.0000000000000001E-3</v>
      </c>
      <c r="M77" s="43">
        <v>5.0000000000000001E-3</v>
      </c>
      <c r="N77" s="43">
        <v>5.0000000000000001E-3</v>
      </c>
      <c r="O77" s="50"/>
    </row>
    <row r="78" spans="1:15" x14ac:dyDescent="0.4">
      <c r="A78" t="str">
        <f>A77</f>
        <v>Класичний</v>
      </c>
      <c r="B78" s="41" t="s">
        <v>16</v>
      </c>
      <c r="C78" s="41" t="s">
        <v>45</v>
      </c>
      <c r="D78" s="41" t="s">
        <v>68</v>
      </c>
      <c r="E78" s="41" t="s">
        <v>31</v>
      </c>
      <c r="F78" s="41" t="str">
        <f t="shared" si="40"/>
        <v>Класичнийщомісячновід 100-200 тис.долар СШАвідділення</v>
      </c>
      <c r="G78" s="42">
        <v>200000</v>
      </c>
      <c r="H78" s="43"/>
      <c r="I78" s="41"/>
      <c r="J78" s="43">
        <f>J77</f>
        <v>5.0000000000000001E-3</v>
      </c>
      <c r="K78" s="41"/>
      <c r="L78" s="43">
        <f t="shared" ref="L78" si="41">L77</f>
        <v>5.0000000000000001E-3</v>
      </c>
      <c r="M78" s="43">
        <f>M77</f>
        <v>5.0000000000000001E-3</v>
      </c>
      <c r="N78" s="43">
        <f>N77</f>
        <v>5.0000000000000001E-3</v>
      </c>
      <c r="O78" s="50"/>
    </row>
    <row r="79" spans="1:15" x14ac:dyDescent="0.4">
      <c r="A79" t="str">
        <f t="shared" ref="A79:A80" si="42">A78</f>
        <v>Класичний</v>
      </c>
      <c r="B79" s="41" t="s">
        <v>16</v>
      </c>
      <c r="C79" s="41" t="s">
        <v>46</v>
      </c>
      <c r="D79" s="41" t="s">
        <v>68</v>
      </c>
      <c r="E79" s="41" t="s">
        <v>31</v>
      </c>
      <c r="F79" s="41" t="str">
        <f t="shared" si="40"/>
        <v>Класичнийщомісячновід 200-500 тис.долар СШАвідділення</v>
      </c>
      <c r="G79" s="42">
        <v>500000</v>
      </c>
      <c r="H79" s="43"/>
      <c r="I79" s="41"/>
      <c r="J79" s="43">
        <f>J78</f>
        <v>5.0000000000000001E-3</v>
      </c>
      <c r="K79" s="41"/>
      <c r="L79" s="43">
        <f t="shared" ref="L79" si="43">L78</f>
        <v>5.0000000000000001E-3</v>
      </c>
      <c r="M79" s="43">
        <f>M77</f>
        <v>5.0000000000000001E-3</v>
      </c>
      <c r="N79" s="43">
        <f>N77</f>
        <v>5.0000000000000001E-3</v>
      </c>
      <c r="O79" s="50"/>
    </row>
    <row r="80" spans="1:15" x14ac:dyDescent="0.4">
      <c r="A80" t="str">
        <f t="shared" si="42"/>
        <v>Класичний</v>
      </c>
      <c r="B80" s="41" t="s">
        <v>16</v>
      </c>
      <c r="C80" s="41" t="s">
        <v>47</v>
      </c>
      <c r="D80" s="41" t="s">
        <v>68</v>
      </c>
      <c r="E80" s="41" t="s">
        <v>31</v>
      </c>
      <c r="F80" s="41" t="str">
        <f t="shared" si="40"/>
        <v>Класичнийщомісячнобільше 500долар СШАвідділення</v>
      </c>
      <c r="G80" s="42" t="s">
        <v>44</v>
      </c>
      <c r="H80" s="43"/>
      <c r="I80" s="41"/>
      <c r="J80" s="43">
        <f>J79</f>
        <v>5.0000000000000001E-3</v>
      </c>
      <c r="K80" s="41"/>
      <c r="L80" s="43">
        <f t="shared" ref="L80" si="44">L79</f>
        <v>5.0000000000000001E-3</v>
      </c>
      <c r="M80" s="43">
        <f>M77</f>
        <v>5.0000000000000001E-3</v>
      </c>
      <c r="N80" s="43">
        <f>N77</f>
        <v>5.0000000000000001E-3</v>
      </c>
      <c r="O80" s="50"/>
    </row>
    <row r="81" spans="1:15" x14ac:dyDescent="0.4">
      <c r="B81" s="41"/>
      <c r="C81" s="41"/>
      <c r="D81" s="41"/>
      <c r="E81" s="41"/>
      <c r="F81" s="41"/>
      <c r="G81" s="32" t="s">
        <v>49</v>
      </c>
      <c r="H81" s="41"/>
      <c r="I81" s="41"/>
      <c r="J81" s="41"/>
      <c r="K81" s="41"/>
      <c r="L81" s="41"/>
      <c r="M81" s="41"/>
      <c r="N81" s="41"/>
      <c r="O81" s="3"/>
    </row>
    <row r="82" spans="1:15" x14ac:dyDescent="0.4">
      <c r="A82" t="str">
        <f>G81</f>
        <v>Класичний</v>
      </c>
      <c r="B82" s="41" t="s">
        <v>16</v>
      </c>
      <c r="C82" s="41" t="s">
        <v>17</v>
      </c>
      <c r="D82" s="41" t="s">
        <v>69</v>
      </c>
      <c r="E82" s="41" t="s">
        <v>31</v>
      </c>
      <c r="F82" s="41" t="str">
        <f t="shared" ref="F82:F85" si="45">A82&amp;B82&amp;C82&amp;D82&amp;E82</f>
        <v>Класичнийщомісячнодо 100 тис.євровідділення</v>
      </c>
      <c r="G82" s="42">
        <v>100000</v>
      </c>
      <c r="H82" s="43"/>
      <c r="I82" s="41"/>
      <c r="J82" s="43">
        <v>4.0000000000000001E-3</v>
      </c>
      <c r="K82" s="41"/>
      <c r="L82" s="43">
        <v>4.0000000000000001E-3</v>
      </c>
      <c r="M82" s="43">
        <v>4.0000000000000001E-3</v>
      </c>
      <c r="N82" s="43">
        <v>4.0000000000000001E-3</v>
      </c>
      <c r="O82" s="50"/>
    </row>
    <row r="83" spans="1:15" x14ac:dyDescent="0.4">
      <c r="A83" t="str">
        <f>A82</f>
        <v>Класичний</v>
      </c>
      <c r="B83" s="41" t="s">
        <v>16</v>
      </c>
      <c r="C83" s="41" t="s">
        <v>45</v>
      </c>
      <c r="D83" s="41" t="s">
        <v>69</v>
      </c>
      <c r="E83" s="41" t="s">
        <v>31</v>
      </c>
      <c r="F83" s="41" t="str">
        <f t="shared" si="45"/>
        <v>Класичнийщомісячновід 100-200 тис.євровідділення</v>
      </c>
      <c r="G83" s="42">
        <v>200000</v>
      </c>
      <c r="H83" s="43"/>
      <c r="I83" s="41"/>
      <c r="J83" s="43">
        <f>J82</f>
        <v>4.0000000000000001E-3</v>
      </c>
      <c r="K83" s="41"/>
      <c r="L83" s="43">
        <f t="shared" ref="L83" si="46">L82</f>
        <v>4.0000000000000001E-3</v>
      </c>
      <c r="M83" s="43">
        <f>M82</f>
        <v>4.0000000000000001E-3</v>
      </c>
      <c r="N83" s="43">
        <f>N82</f>
        <v>4.0000000000000001E-3</v>
      </c>
      <c r="O83" s="50"/>
    </row>
    <row r="84" spans="1:15" x14ac:dyDescent="0.4">
      <c r="A84" t="str">
        <f t="shared" ref="A84:A85" si="47">A83</f>
        <v>Класичний</v>
      </c>
      <c r="B84" s="41" t="s">
        <v>16</v>
      </c>
      <c r="C84" s="41" t="s">
        <v>46</v>
      </c>
      <c r="D84" s="41" t="s">
        <v>69</v>
      </c>
      <c r="E84" s="41" t="s">
        <v>31</v>
      </c>
      <c r="F84" s="41" t="str">
        <f t="shared" si="45"/>
        <v>Класичнийщомісячновід 200-500 тис.євровідділення</v>
      </c>
      <c r="G84" s="42">
        <v>500000</v>
      </c>
      <c r="H84" s="43"/>
      <c r="I84" s="41"/>
      <c r="J84" s="43">
        <f>J83</f>
        <v>4.0000000000000001E-3</v>
      </c>
      <c r="K84" s="41"/>
      <c r="L84" s="43">
        <f t="shared" ref="L84" si="48">L83</f>
        <v>4.0000000000000001E-3</v>
      </c>
      <c r="M84" s="43">
        <f>M82</f>
        <v>4.0000000000000001E-3</v>
      </c>
      <c r="N84" s="43">
        <f>N82</f>
        <v>4.0000000000000001E-3</v>
      </c>
      <c r="O84" s="50"/>
    </row>
    <row r="85" spans="1:15" x14ac:dyDescent="0.4">
      <c r="A85" t="str">
        <f t="shared" si="47"/>
        <v>Класичний</v>
      </c>
      <c r="B85" s="41" t="s">
        <v>16</v>
      </c>
      <c r="C85" s="41" t="s">
        <v>47</v>
      </c>
      <c r="D85" s="41" t="s">
        <v>69</v>
      </c>
      <c r="E85" s="41" t="s">
        <v>31</v>
      </c>
      <c r="F85" s="41" t="str">
        <f t="shared" si="45"/>
        <v>Класичнийщомісячнобільше 500євровідділення</v>
      </c>
      <c r="G85" s="42" t="s">
        <v>44</v>
      </c>
      <c r="H85" s="43"/>
      <c r="I85" s="41"/>
      <c r="J85" s="43">
        <f>J84</f>
        <v>4.0000000000000001E-3</v>
      </c>
      <c r="K85" s="41"/>
      <c r="L85" s="43">
        <f t="shared" ref="L85" si="49">L84</f>
        <v>4.0000000000000001E-3</v>
      </c>
      <c r="M85" s="43">
        <f>M82</f>
        <v>4.0000000000000001E-3</v>
      </c>
      <c r="N85" s="43">
        <f>N82</f>
        <v>4.0000000000000001E-3</v>
      </c>
      <c r="O8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r</vt:lpstr>
      <vt:lpstr>Тарифи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2024-11-29T15:03:32Z</dcterms:modified>
</cp:coreProperties>
</file>