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AppData\Local\Microsoft\Windows\INetCache\Content.Outlook\L5M3GXGR\"/>
    </mc:Choice>
  </mc:AlternateContent>
  <xr:revisionPtr revIDLastSave="0" documentId="13_ncr:1_{03D708FE-2195-47D5-BB05-5C0617AA7DA8}" xr6:coauthVersionLast="47" xr6:coauthVersionMax="47" xr10:uidLastSave="{00000000-0000-0000-0000-000000000000}"/>
  <workbookProtection workbookAlgorithmName="SHA-512" workbookHashValue="gBxlI5pF1EDyKZjxkuYlewOZ4xmNwPCm8kqXmOKIILugxN45uxVRvBV2mKnYOoPWZabqehUrcd9MfZuvsxWc7Q==" workbookSaltValue="Lca5X5Gkpr5/3M0pZjYsYA==" workbookSpinCount="100000" lockStructure="1"/>
  <bookViews>
    <workbookView xWindow="-120" yWindow="-120" windowWidth="29040" windowHeight="15990" tabRatio="863" xr2:uid="{00000000-000D-0000-FFFF-FFFF00000000}"/>
  </bookViews>
  <sheets>
    <sheet name="NST Ідея_Vodafon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Ідея_Vodafone'!$A$1:$I$103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64" l="1"/>
  <c r="C39" i="164"/>
  <c r="H5" i="165" l="1"/>
  <c r="H6" i="165"/>
  <c r="H4" i="165"/>
  <c r="E2" i="164"/>
  <c r="G2" i="164"/>
  <c r="G3" i="164"/>
  <c r="F2" i="164" l="1"/>
  <c r="G39" i="164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0" i="164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66" i="164"/>
  <c r="F78" i="164"/>
  <c r="F82" i="164"/>
  <c r="F86" i="164"/>
  <c r="F90" i="164"/>
  <c r="F94" i="164"/>
  <c r="F98" i="164"/>
  <c r="F75" i="164"/>
  <c r="F79" i="164"/>
  <c r="F83" i="164"/>
  <c r="F87" i="164"/>
  <c r="F91" i="164"/>
  <c r="F95" i="164"/>
  <c r="F99" i="164"/>
  <c r="F68" i="164"/>
  <c r="F76" i="164"/>
  <c r="F80" i="164"/>
  <c r="F84" i="164"/>
  <c r="F88" i="164"/>
  <c r="F92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F64" i="164" l="1"/>
  <c r="F71" i="164"/>
  <c r="F62" i="164"/>
  <c r="F73" i="164"/>
  <c r="F67" i="164"/>
  <c r="F74" i="164"/>
  <c r="F58" i="164"/>
  <c r="F69" i="164"/>
  <c r="F72" i="164"/>
  <c r="F63" i="164"/>
  <c r="F70" i="164"/>
  <c r="F65" i="164"/>
  <c r="F59" i="164"/>
  <c r="F60" i="164"/>
  <c r="F61" i="164"/>
  <c r="F40" i="164"/>
  <c r="F52" i="164"/>
  <c r="F47" i="164"/>
  <c r="F42" i="164"/>
  <c r="F53" i="164"/>
  <c r="F48" i="164"/>
  <c r="F43" i="164"/>
  <c r="F54" i="164"/>
  <c r="F49" i="164"/>
  <c r="F44" i="164"/>
  <c r="F55" i="164"/>
  <c r="F50" i="164"/>
  <c r="F45" i="164"/>
  <c r="F56" i="164"/>
  <c r="F51" i="164"/>
  <c r="F46" i="164"/>
  <c r="F57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<sst xmlns="http://schemas.openxmlformats.org/spreadsheetml/2006/main" count="171" uniqueCount="163">
  <si>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</si>
  <si>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</si>
  <si>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</si>
  <si>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</si>
  <si>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</si>
  <si>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</si>
  <si>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</si>
  <si>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</si>
  <si>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</si>
  <si>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</si>
  <si>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</si>
  <si>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</si>
  <si>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</si>
  <si>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</si>
  <si>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</si>
  <si>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</si>
  <si>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</si>
  <si>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</si>
  <si>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</si>
  <si>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</si>
  <si>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</si>
  <si>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</si>
  <si>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</si>
  <si>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</si>
  <si>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</si>
  <si>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</si>
  <si>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</si>
  <si>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</si>
  <si>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</si>
  <si>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</si>
  <si>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</si>
  <si>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</si>
  <si>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</si>
  <si>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</si>
  <si>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</si>
  <si>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</si>
  <si>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</si>
  <si>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</si>
  <si>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</si>
  <si>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</si>
  <si>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</si>
  <si>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</si>
  <si>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</si>
  <si>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</si>
  <si>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</si>
  <si>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</si>
  <si>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</si>
  <si>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</si>
  <si>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</si>
  <si>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</si>
  <si>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</si>
  <si>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</si>
  <si>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</si>
  <si>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</si>
  <si>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</si>
  <si>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</si>
  <si>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</si>
  <si>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</si>
  <si>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</si>
  <si>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</si>
  <si>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</si>
  <si>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</si>
  <si>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</si>
  <si>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</si>
  <si>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</si>
  <si>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</si>
  <si>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</si>
  <si>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</si>
  <si>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</si>
  <si>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</si>
  <si>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</si>
  <si>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</si>
  <si>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</si>
  <si>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</si>
  <si>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</si>
  <si>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</si>
  <si>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</si>
  <si>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</si>
  <si>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</si>
  <si>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</si>
  <si>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</si>
  <si>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</si>
  <si>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</si>
  <si>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</si>
  <si>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</si>
  <si>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</si>
  <si>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</si>
  <si>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</si>
  <si>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</si>
  <si>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</si>
  <si>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</si>
  <si>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</si>
  <si>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</si>
  <si>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</si>
  <si>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</si>
  <si>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</si>
  <si>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</si>
  <si>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</si>
  <si>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</si>
  <si>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</si>
  <si>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</si>
  <si>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</si>
  <si>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</si>
  <si>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</si>
  <si>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</si>
  <si>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</si>
  <si>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</si>
  <si>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</si>
  <si>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</si>
  <si>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</si>
  <si>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</si>
  <si>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</si>
  <si>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</si>
  <si>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</si>
  <si>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</si>
  <si>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</si>
  <si>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</si>
  <si>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</si>
  <si>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</si>
  <si>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</si>
  <si>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</si>
  <si>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</si>
  <si>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</si>
  <si>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</si>
  <si>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</si>
  <si>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</si>
  <si>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</si>
  <si>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</si>
  <si>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</si>
  <si>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</si>
  <si>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</si>
  <si>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</si>
  <si>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</si>
  <si>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</si>
  <si>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</si>
  <si>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</si>
  <si>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</si>
  <si>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</si>
  <si>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</si>
  <si>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</si>
  <si>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</si>
  <si>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</si>
  <si>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</si>
  <si>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</si>
  <si>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</si>
  <si>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</si>
  <si>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</si>
  <si>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</si>
  <si>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</si>
  <si>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</si>
  <si>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</si>
  <si>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</si>
  <si>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</si>
  <si>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</si>
  <si>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</si>
  <si>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</si>
  <si>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</si>
  <si>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</si>
  <si>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</si>
  <si>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</si>
  <si>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Vodafone_0-0-36</t>
  </si>
  <si>
    <t>NST Ідея Vodafone_0-4-18</t>
  </si>
  <si>
    <t>NST Ідея Vodafone_0-6-24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</si>
</sst>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4</xdr:col>
      <xdr:colOff>28576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28575"/>
          <a:ext cx="2324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VLOOKUP('NST Ідея_Vodafone'!H2,Лист2!A:P,16,FALSE)</f>
        <v>1000</v>
      </c>
      <c r="F2" s="132">
        <f>VLOOKUP(H$2,Лист2!$A:$H,8,0)</f>
        <v>199999.9976</v>
      </c>
      <c r="G2" s="177">
        <f ca="1">TODAY()</f>
        <v>45855</v>
      </c>
      <c r="H2" s="220" t="s">
        <v>160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51231.44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199999.9976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49261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51231.44</v>
      </c>
      <c r="G7" s="164"/>
      <c r="H7" s="165"/>
      <c r="I7" s="42"/>
      <c r="J7" s="4"/>
      <c r="K7" s="37"/>
      <c r="L7" s="51" t="str">
        <f>Лист2!A4</f>
        <v>NST Ідея Vodafone_0-4-18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 t="str">
        <f>Лист2!A5</f>
        <v>NST Ідея Vodafone_0-6-24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Vodafone_0-0-36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0.04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51231.44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48094.105431999953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97355.105431999953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0.6504721701145173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-49261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1423.0955555555556</v>
      </c>
      <c r="E40" s="20">
        <f>IF(AND(B40&gt;F$13,B40&lt;=$F$21),F$7*F$19,0)</f>
        <v>1280.7860000000001</v>
      </c>
      <c r="F40" s="182">
        <f>IF(B40&lt;=$F$21,F$7*F$9/12,0)</f>
        <v>0.42692866666666673</v>
      </c>
      <c r="G40" s="199">
        <f t="shared" ref="G40:G71" si="0">IF(B$40&lt;=F$21,D40+E40+F40,0)</f>
        <v>2704.3084842222224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1423.0955555555556</v>
      </c>
      <c r="E41" s="20">
        <f t="shared" ref="E41:E99" si="3">IF(AND(B41&gt;F$13,B41&lt;=$F$21),F$7*F$19,0)</f>
        <v>1280.7860000000001</v>
      </c>
      <c r="F41" s="182">
        <f t="shared" ref="F41:F99" si="4">IF(B41&lt;=$F$21,F$7*F$9/12,0)</f>
        <v>0.42692866666666673</v>
      </c>
      <c r="G41" s="199">
        <f t="shared" si="0"/>
        <v>2704.3084842222224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1423.0955555555556</v>
      </c>
      <c r="E42" s="20">
        <f t="shared" si="3"/>
        <v>1280.7860000000001</v>
      </c>
      <c r="F42" s="182">
        <f t="shared" si="4"/>
        <v>0.42692866666666673</v>
      </c>
      <c r="G42" s="199">
        <f t="shared" si="0"/>
        <v>2704.3084842222224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1423.0955555555556</v>
      </c>
      <c r="E43" s="20">
        <f t="shared" si="3"/>
        <v>1280.7860000000001</v>
      </c>
      <c r="F43" s="182">
        <f t="shared" si="4"/>
        <v>0.42692866666666673</v>
      </c>
      <c r="G43" s="199">
        <f t="shared" si="0"/>
        <v>2704.3084842222224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1423.0955555555556</v>
      </c>
      <c r="E44" s="20">
        <f t="shared" si="3"/>
        <v>1280.7860000000001</v>
      </c>
      <c r="F44" s="182">
        <f t="shared" si="4"/>
        <v>0.42692866666666673</v>
      </c>
      <c r="G44" s="199">
        <f t="shared" si="0"/>
        <v>2704.3084842222224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1423.0955555555556</v>
      </c>
      <c r="E45" s="20">
        <f t="shared" si="3"/>
        <v>1280.7860000000001</v>
      </c>
      <c r="F45" s="182">
        <f t="shared" si="4"/>
        <v>0.42692866666666673</v>
      </c>
      <c r="G45" s="199">
        <f t="shared" si="0"/>
        <v>2704.3084842222224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1423.0955555555556</v>
      </c>
      <c r="E46" s="20">
        <f t="shared" si="3"/>
        <v>1280.7860000000001</v>
      </c>
      <c r="F46" s="182">
        <f t="shared" si="4"/>
        <v>0.42692866666666673</v>
      </c>
      <c r="G46" s="199">
        <f t="shared" si="0"/>
        <v>2704.3084842222224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1423.0955555555556</v>
      </c>
      <c r="E47" s="20">
        <f t="shared" si="3"/>
        <v>1280.7860000000001</v>
      </c>
      <c r="F47" s="182">
        <f t="shared" si="4"/>
        <v>0.42692866666666673</v>
      </c>
      <c r="G47" s="199">
        <f t="shared" si="0"/>
        <v>2704.3084842222224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1423.0955555555556</v>
      </c>
      <c r="E48" s="20">
        <f t="shared" si="3"/>
        <v>1280.7860000000001</v>
      </c>
      <c r="F48" s="182">
        <f t="shared" si="4"/>
        <v>0.42692866666666673</v>
      </c>
      <c r="G48" s="199">
        <f t="shared" si="0"/>
        <v>2704.3084842222224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1423.0955555555556</v>
      </c>
      <c r="E49" s="20">
        <f t="shared" si="3"/>
        <v>1280.7860000000001</v>
      </c>
      <c r="F49" s="182">
        <f t="shared" si="4"/>
        <v>0.42692866666666673</v>
      </c>
      <c r="G49" s="199">
        <f t="shared" si="0"/>
        <v>2704.3084842222224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1423.0955555555556</v>
      </c>
      <c r="E50" s="20">
        <f t="shared" si="3"/>
        <v>1280.7860000000001</v>
      </c>
      <c r="F50" s="182">
        <f t="shared" si="4"/>
        <v>0.42692866666666673</v>
      </c>
      <c r="G50" s="199">
        <f t="shared" si="0"/>
        <v>2704.3084842222224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1423.0955555555556</v>
      </c>
      <c r="E51" s="20">
        <f t="shared" si="3"/>
        <v>1280.7860000000001</v>
      </c>
      <c r="F51" s="182">
        <f t="shared" si="4"/>
        <v>0.42692866666666673</v>
      </c>
      <c r="G51" s="199">
        <f t="shared" si="0"/>
        <v>2704.3084842222224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1423.0955555555556</v>
      </c>
      <c r="E52" s="20">
        <f t="shared" si="3"/>
        <v>1280.7860000000001</v>
      </c>
      <c r="F52" s="182">
        <f t="shared" si="4"/>
        <v>0.42692866666666673</v>
      </c>
      <c r="G52" s="199">
        <f t="shared" si="0"/>
        <v>2704.3084842222224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1423.0955555555556</v>
      </c>
      <c r="E53" s="20">
        <f t="shared" si="3"/>
        <v>1280.7860000000001</v>
      </c>
      <c r="F53" s="182">
        <f t="shared" si="4"/>
        <v>0.42692866666666673</v>
      </c>
      <c r="G53" s="199">
        <f t="shared" si="0"/>
        <v>2704.3084842222224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1423.0955555555556</v>
      </c>
      <c r="E54" s="20">
        <f t="shared" si="3"/>
        <v>1280.7860000000001</v>
      </c>
      <c r="F54" s="182">
        <f t="shared" si="4"/>
        <v>0.42692866666666673</v>
      </c>
      <c r="G54" s="199">
        <f t="shared" si="0"/>
        <v>2704.3084842222224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1423.0955555555556</v>
      </c>
      <c r="E55" s="20">
        <f t="shared" si="3"/>
        <v>1280.7860000000001</v>
      </c>
      <c r="F55" s="182">
        <f t="shared" si="4"/>
        <v>0.42692866666666673</v>
      </c>
      <c r="G55" s="199">
        <f t="shared" si="0"/>
        <v>2704.3084842222224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1423.0955555555556</v>
      </c>
      <c r="E56" s="20">
        <f t="shared" si="3"/>
        <v>1280.7860000000001</v>
      </c>
      <c r="F56" s="182">
        <f t="shared" si="4"/>
        <v>0.42692866666666673</v>
      </c>
      <c r="G56" s="199">
        <f t="shared" si="0"/>
        <v>2704.3084842222224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1423.0955555555556</v>
      </c>
      <c r="E57" s="20">
        <f t="shared" si="3"/>
        <v>1280.7860000000001</v>
      </c>
      <c r="F57" s="182">
        <f t="shared" si="4"/>
        <v>0.42692866666666673</v>
      </c>
      <c r="G57" s="199">
        <f t="shared" si="0"/>
        <v>2704.3084842222224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1423.0955555555556</v>
      </c>
      <c r="E58" s="20">
        <f t="shared" si="3"/>
        <v>1280.7860000000001</v>
      </c>
      <c r="F58" s="182">
        <f t="shared" si="4"/>
        <v>0.42692866666666673</v>
      </c>
      <c r="G58" s="199">
        <f t="shared" si="0"/>
        <v>2704.3084842222224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1423.0955555555556</v>
      </c>
      <c r="E59" s="20">
        <f t="shared" si="3"/>
        <v>1280.7860000000001</v>
      </c>
      <c r="F59" s="182">
        <f t="shared" si="4"/>
        <v>0.42692866666666673</v>
      </c>
      <c r="G59" s="199">
        <f t="shared" si="0"/>
        <v>2704.3084842222224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1423.0955555555556</v>
      </c>
      <c r="E60" s="20">
        <f t="shared" si="3"/>
        <v>1280.7860000000001</v>
      </c>
      <c r="F60" s="182">
        <f t="shared" si="4"/>
        <v>0.42692866666666673</v>
      </c>
      <c r="G60" s="199">
        <f t="shared" si="0"/>
        <v>2704.3084842222224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1423.0955555555556</v>
      </c>
      <c r="E61" s="20">
        <f t="shared" si="3"/>
        <v>1280.7860000000001</v>
      </c>
      <c r="F61" s="182">
        <f t="shared" si="4"/>
        <v>0.42692866666666673</v>
      </c>
      <c r="G61" s="199">
        <f t="shared" si="0"/>
        <v>2704.3084842222224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1423.0955555555556</v>
      </c>
      <c r="E62" s="20">
        <f t="shared" si="3"/>
        <v>1280.7860000000001</v>
      </c>
      <c r="F62" s="182">
        <f t="shared" si="4"/>
        <v>0.42692866666666673</v>
      </c>
      <c r="G62" s="199">
        <f t="shared" si="0"/>
        <v>2704.3084842222224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1423.0955555555556</v>
      </c>
      <c r="E63" s="20">
        <f t="shared" si="3"/>
        <v>1280.7860000000001</v>
      </c>
      <c r="F63" s="182">
        <f t="shared" si="4"/>
        <v>0.42692866666666673</v>
      </c>
      <c r="G63" s="199">
        <f t="shared" si="0"/>
        <v>2704.3084842222224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1423.0955555555556</v>
      </c>
      <c r="E64" s="20">
        <f t="shared" si="3"/>
        <v>1280.7860000000001</v>
      </c>
      <c r="F64" s="182">
        <f t="shared" si="4"/>
        <v>0.42692866666666673</v>
      </c>
      <c r="G64" s="199">
        <f t="shared" si="0"/>
        <v>2704.3084842222224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1423.0955555555556</v>
      </c>
      <c r="E65" s="20">
        <f t="shared" si="3"/>
        <v>1280.7860000000001</v>
      </c>
      <c r="F65" s="182">
        <f t="shared" si="4"/>
        <v>0.42692866666666673</v>
      </c>
      <c r="G65" s="199">
        <f t="shared" si="0"/>
        <v>2704.3084842222224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1423.0955555555556</v>
      </c>
      <c r="E66" s="20">
        <f t="shared" si="3"/>
        <v>1280.7860000000001</v>
      </c>
      <c r="F66" s="182">
        <f t="shared" si="4"/>
        <v>0.42692866666666673</v>
      </c>
      <c r="G66" s="199">
        <f t="shared" si="0"/>
        <v>2704.3084842222224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1423.0955555555556</v>
      </c>
      <c r="E67" s="20">
        <f t="shared" si="3"/>
        <v>1280.7860000000001</v>
      </c>
      <c r="F67" s="182">
        <f t="shared" si="4"/>
        <v>0.42692866666666673</v>
      </c>
      <c r="G67" s="199">
        <f t="shared" si="0"/>
        <v>2704.3084842222224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1423.0955555555556</v>
      </c>
      <c r="E68" s="20">
        <f t="shared" si="3"/>
        <v>1280.7860000000001</v>
      </c>
      <c r="F68" s="182">
        <f t="shared" si="4"/>
        <v>0.42692866666666673</v>
      </c>
      <c r="G68" s="199">
        <f t="shared" si="0"/>
        <v>2704.3084842222224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1423.0955555555556</v>
      </c>
      <c r="E69" s="20">
        <f t="shared" si="3"/>
        <v>1280.7860000000001</v>
      </c>
      <c r="F69" s="182">
        <f t="shared" si="4"/>
        <v>0.42692866666666673</v>
      </c>
      <c r="G69" s="199">
        <f t="shared" si="0"/>
        <v>2704.3084842222224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1423.0955555555556</v>
      </c>
      <c r="E70" s="20">
        <f t="shared" si="3"/>
        <v>1280.7860000000001</v>
      </c>
      <c r="F70" s="182">
        <f t="shared" si="4"/>
        <v>0.42692866666666673</v>
      </c>
      <c r="G70" s="199">
        <f t="shared" si="0"/>
        <v>2704.3084842222224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1423.0955555555556</v>
      </c>
      <c r="E71" s="20">
        <f t="shared" si="3"/>
        <v>1280.7860000000001</v>
      </c>
      <c r="F71" s="182">
        <f t="shared" si="4"/>
        <v>0.42692866666666673</v>
      </c>
      <c r="G71" s="199">
        <f t="shared" si="0"/>
        <v>2704.3084842222224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1423.0955555555556</v>
      </c>
      <c r="E72" s="20">
        <f t="shared" si="3"/>
        <v>1280.7860000000001</v>
      </c>
      <c r="F72" s="182">
        <f t="shared" si="4"/>
        <v>0.42692866666666673</v>
      </c>
      <c r="G72" s="199">
        <f t="shared" ref="G72:G99" si="5">IF(B$40&lt;=F$21,D72+E72+F72,0)</f>
        <v>2704.3084842222224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1423.0955555555556</v>
      </c>
      <c r="E73" s="20">
        <f t="shared" si="3"/>
        <v>1280.7860000000001</v>
      </c>
      <c r="F73" s="182">
        <f t="shared" si="4"/>
        <v>0.42692866666666673</v>
      </c>
      <c r="G73" s="199">
        <f t="shared" si="5"/>
        <v>2704.3084842222224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1423.0955555555556</v>
      </c>
      <c r="E74" s="20">
        <f t="shared" si="3"/>
        <v>1280.7860000000001</v>
      </c>
      <c r="F74" s="182">
        <f t="shared" si="4"/>
        <v>0.42692866666666673</v>
      </c>
      <c r="G74" s="199">
        <f t="shared" si="5"/>
        <v>2704.3084842222224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1423.0955555555556</v>
      </c>
      <c r="E75" s="20">
        <f t="shared" si="3"/>
        <v>1280.7860000000001</v>
      </c>
      <c r="F75" s="182">
        <f t="shared" si="4"/>
        <v>0.42692866666666673</v>
      </c>
      <c r="G75" s="199">
        <f t="shared" si="5"/>
        <v>2704.3084842222224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9">
        <f t="shared" si="5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9">
        <f t="shared" si="5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9">
        <f t="shared" si="5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9">
        <f t="shared" si="5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9">
        <f t="shared" si="5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9">
        <f t="shared" si="5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9">
        <f t="shared" si="5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9">
        <f t="shared" si="5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9">
        <f t="shared" si="5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9">
        <f t="shared" si="5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9">
        <f t="shared" si="5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9">
        <f t="shared" si="5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7">
        <f t="shared" si="5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51231.44</v>
      </c>
      <c r="E100" s="93">
        <f>SUM(E40:E99)</f>
        <v>46108.296000000002</v>
      </c>
      <c r="F100" s="99">
        <f>SUM(F40:F99)</f>
        <v>15.369432000000009</v>
      </c>
      <c r="G100" s="212">
        <f>SUM(G40:H99)</f>
        <v>97355.105431999953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dz1lzCmLeOONY0HSJgI7Uu0D0hto/hABtsse06KTwo/HbKB8lH0Pxxk7MkRnIflKytTSnWqrcHoarggjFVRCIw==" saltValue="/j7uSruUsMXl3y39xvZfq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7" t="s">
        <v>16</v>
      </c>
      <c r="B1" s="248"/>
      <c r="C1" s="248"/>
      <c r="D1" s="24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2" t="s">
        <v>44</v>
      </c>
      <c r="B3" s="243">
        <v>0</v>
      </c>
      <c r="C3" s="243">
        <v>0</v>
      </c>
      <c r="D3" s="24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2" t="s">
        <v>45</v>
      </c>
      <c r="B5" s="243">
        <v>0</v>
      </c>
      <c r="C5" s="243">
        <v>0</v>
      </c>
      <c r="D5" s="24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2" t="s">
        <v>46</v>
      </c>
      <c r="B7" s="243">
        <v>0</v>
      </c>
      <c r="C7" s="243">
        <v>0</v>
      </c>
      <c r="D7" s="24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2" t="s">
        <v>158</v>
      </c>
      <c r="B9" s="243"/>
      <c r="C9" s="243"/>
      <c r="D9" s="24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2" t="s">
        <v>157</v>
      </c>
      <c r="B12" s="243">
        <v>0</v>
      </c>
      <c r="C12" s="243">
        <v>0</v>
      </c>
      <c r="D12" s="24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2" t="s">
        <v>47</v>
      </c>
      <c r="B14" s="243">
        <v>0</v>
      </c>
      <c r="C14" s="243">
        <v>0</v>
      </c>
      <c r="D14" s="24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2" t="s">
        <v>156</v>
      </c>
      <c r="B16" s="243">
        <v>0</v>
      </c>
      <c r="C16" s="243">
        <v>0</v>
      </c>
      <c r="D16" s="24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5" t="s">
        <v>8</v>
      </c>
      <c r="B19" s="24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50" t="s">
        <v>20</v>
      </c>
      <c r="B20" s="251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50" t="s">
        <v>9</v>
      </c>
      <c r="B21" s="251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50" t="s">
        <v>18</v>
      </c>
      <c r="B22" s="251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50" t="s">
        <v>19</v>
      </c>
      <c r="B23" s="251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3" t="s">
        <v>30</v>
      </c>
      <c r="B26" s="254"/>
      <c r="C26" s="254"/>
      <c r="D26" s="254"/>
      <c r="E26" s="254"/>
      <c r="F26" s="254"/>
      <c r="G26" s="255"/>
    </row>
    <row r="27" spans="1:8" ht="45.75" thickBot="1" x14ac:dyDescent="0.25">
      <c r="A27" s="256" t="s">
        <v>2</v>
      </c>
      <c r="B27" s="257"/>
      <c r="C27" s="83" t="s">
        <v>4</v>
      </c>
      <c r="D27" s="83" t="s">
        <v>17</v>
      </c>
      <c r="E27" s="83" t="s">
        <v>5</v>
      </c>
      <c r="F27" s="258" t="s">
        <v>3</v>
      </c>
      <c r="G27" s="259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2"/>
      <c r="E29" s="252"/>
      <c r="F29" s="252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H10" sqref="H1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161</v>
      </c>
      <c r="B4" s="121">
        <v>49019.61</v>
      </c>
      <c r="C4" s="151">
        <v>18</v>
      </c>
      <c r="D4" s="152">
        <v>1E-4</v>
      </c>
      <c r="E4" s="152">
        <v>0</v>
      </c>
      <c r="F4" s="152">
        <v>2.9899999999999999E-2</v>
      </c>
      <c r="G4" s="151" t="str">
        <f>I$2&amp;" "&amp;B4&amp;" "&amp;H$2</f>
        <v>max. 49019,61 грн.</v>
      </c>
      <c r="H4" s="185">
        <f>B4+B4*K4</f>
        <v>50000.002200000003</v>
      </c>
      <c r="I4" s="151">
        <v>4</v>
      </c>
      <c r="K4" s="186">
        <v>0.02</v>
      </c>
      <c r="L4" s="153">
        <f t="shared" ref="L4" si="0">D4/12/(1-1/POWER(1+D4/12,C4))*H4+H4*F4</f>
        <v>4272.9978783749029</v>
      </c>
      <c r="M4" s="154">
        <f>F4</f>
        <v>2.9899999999999999E-2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162</v>
      </c>
      <c r="B5" s="121">
        <v>49019.61</v>
      </c>
      <c r="C5" s="151">
        <v>24</v>
      </c>
      <c r="D5" s="152">
        <v>1E-4</v>
      </c>
      <c r="E5" s="152">
        <v>0</v>
      </c>
      <c r="F5" s="152">
        <v>2.9899999999999999E-2</v>
      </c>
      <c r="G5" s="151" t="str">
        <f>I$2&amp;" "&amp;B5&amp;" "&amp;H$2</f>
        <v>max. 49019,61 грн.</v>
      </c>
      <c r="H5" s="185">
        <f t="shared" ref="H5:H6" si="1">B5+B5*K5</f>
        <v>50000.002200000003</v>
      </c>
      <c r="I5" s="151">
        <v>6</v>
      </c>
      <c r="K5" s="186">
        <v>0.02</v>
      </c>
      <c r="L5" s="153">
        <f t="shared" ref="L5:L6" si="2">D5/12/(1-1/POWER(1+D5/12,C5))*H5+H5*F5</f>
        <v>3578.5505115997635</v>
      </c>
      <c r="M5" s="154">
        <f>F5</f>
        <v>2.9899999999999999E-2</v>
      </c>
      <c r="N5" s="154"/>
      <c r="O5" s="155">
        <v>0</v>
      </c>
      <c r="P5" s="151">
        <v>1000</v>
      </c>
    </row>
    <row r="6" spans="1:16" x14ac:dyDescent="0.2">
      <c r="A6" s="151" t="s">
        <v>160</v>
      </c>
      <c r="B6" s="121">
        <v>192307.69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192307,69 грн.</v>
      </c>
      <c r="H6" s="185">
        <f t="shared" si="1"/>
        <v>199999.9976</v>
      </c>
      <c r="I6" s="151">
        <v>0</v>
      </c>
      <c r="J6" s="151"/>
      <c r="K6" s="184">
        <v>0.04</v>
      </c>
      <c r="L6" s="153">
        <f t="shared" si="2"/>
        <v>10556.411951965314</v>
      </c>
      <c r="M6" s="154">
        <f>F6</f>
        <v>2.5000000000000001E-2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Ідея_Vodafone</vt:lpstr>
      <vt:lpstr>Перелік партнерів</vt:lpstr>
      <vt:lpstr>Назви</vt:lpstr>
      <vt:lpstr>Лист2</vt:lpstr>
      <vt:lpstr>'NST Ідея_Vodafone'!Область_друку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2025-07-17T08:27:04Z</dcterms:modified>
</cp:coreProperties>
</file>